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6.xml.rels" ContentType="application/vnd.openxmlformats-package.relationships+xml"/>
  <Override PartName="/xl/worksheets/_rels/sheet5.xml.rels" ContentType="application/vnd.openxmlformats-package.relationships+xml"/>
  <Override PartName="/xl/worksheets/_rels/sheet2.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xl/drawings/vmlDrawing2.vml" ContentType="application/vnd.openxmlformats-officedocument.vmlDrawing"/>
  <Override PartName="/xl/drawings/vmlDrawing3.vml" ContentType="application/vnd.openxmlformats-officedocument.vmlDrawing"/>
  <Override PartName="/xl/comments5.xml" ContentType="application/vnd.openxmlformats-officedocument.spreadsheetml.comments+xml"/>
  <Override PartName="/xl/comments6.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AMPUL" sheetId="1" state="visible" r:id="rId3"/>
    <sheet name="IDENTITAS" sheetId="2" state="visible" r:id="rId4"/>
    <sheet name="DATA OBJEK" sheetId="3" state="visible" r:id="rId5"/>
    <sheet name="PENDEKATAN BIAYA" sheetId="4" state="visible" r:id="rId6"/>
    <sheet name="PENYUSUTAN" sheetId="5" state="visible" r:id="rId7"/>
    <sheet name="PENDEKATAN PENDAPATAN" sheetId="6" state="visible" r:id="rId8"/>
    <sheet name="DATA PEMBANDING SEWA" sheetId="7" state="visible" r:id="rId9"/>
    <sheet name="REKONSILIASI" sheetId="8" state="visible" r:id="rId10"/>
    <sheet name="LAPORAN RINGKAS" sheetId="9" state="visible" r:id="rId11"/>
    <sheet name="ASUMSI &amp; SYARAT PEMBATAS" sheetId="10" state="visible" r:id="rId12"/>
    <sheet name="SERTIFIKASI" sheetId="11" state="visible" r:id="rId13"/>
  </sheet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D23" authorId="0">
      <text>
        <r>
          <rPr>
            <sz val="10"/>
            <rFont val="Arial"/>
            <family val="2"/>
          </rPr>
          <t xml:space="preserve">Pendekatan Pasar tidak digunakan sebagai pendekatan utama karena data transaksi jual-beli menara BTS secara individual (terpisah dari tanah) jarang tersedia di pasar terbuka. Data sewa kolokasi pasar digunakan untuk menguji pendekatan pendapatan.</t>
        </r>
      </text>
    </comment>
  </commentList>
</comments>
</file>

<file path=xl/comments5.xml><?xml version="1.0" encoding="utf-8"?>
<comments xmlns="http://schemas.openxmlformats.org/spreadsheetml/2006/main" xmlns:xdr="http://schemas.openxmlformats.org/drawingml/2006/spreadsheetDrawing">
  <authors>
    <author>Unknown Author</author>
  </authors>
  <commentList>
    <comment ref="D8" authorId="0">
      <text>
        <r>
          <rPr>
            <sz val="10"/>
            <rFont val="Arial"/>
            <family val="2"/>
          </rPr>
          <t xml:space="preserve">Umur efektif = umur aktual karena perawatan rutin terdokumentasi dan tidak ada indikasi deferred maintenance pada saat inspeksi. Sesuaikan bila kondisi lapangan menunjukkan umur efektif berbeda dari umur aktual.</t>
        </r>
      </text>
    </comment>
    <comment ref="D9" authorId="0">
      <text>
        <r>
          <rPr>
            <sz val="10"/>
            <rFont val="Arial"/>
            <family val="2"/>
          </rPr>
          <t xml:space="preserve">Umur ekonomis struktur baja menara telekomunikasi lazim berkisar 20-25 tahun tergantung perawatan, lingkungan korosif, dan standar desain. Sesuaikan dengan kebijakan penyusutan KJPP/klien.</t>
        </r>
      </text>
    </comment>
    <comment ref="D13" authorId="0">
      <text>
        <r>
          <rPr>
            <sz val="10"/>
            <rFont val="Arial"/>
            <family val="2"/>
          </rPr>
          <t xml:space="preserve">Tidak ada indikasi keusangan fungsional pada tanggal penilaian (desain menara masih sesuai kebutuhan kolokasi saat ini). Isi bila ditemukan kondisi sebaliknya, misalnya kapasitas beban tidak lagi memadai untuk perangkat generasi baru.</t>
        </r>
      </text>
    </comment>
    <comment ref="D14" authorId="0">
      <text>
        <r>
          <rPr>
            <sz val="10"/>
            <rFont val="Arial"/>
            <family val="2"/>
          </rPr>
          <t xml:space="preserve">Tidak ada indikasi penurunan nilai akibat faktor eksternal (permintaan infrastruktur telekomunikasi di lokasi objek masih stabil/meningkat).</t>
        </r>
      </text>
    </comment>
  </commentList>
</comments>
</file>

<file path=xl/comments6.xml><?xml version="1.0" encoding="utf-8"?>
<comments xmlns="http://schemas.openxmlformats.org/spreadsheetml/2006/main" xmlns:xdr="http://schemas.openxmlformats.org/drawingml/2006/spreadsheetDrawing">
  <authors>
    <author>Unknown Author</author>
  </authors>
  <commentList>
    <comment ref="D9" authorId="0">
      <text>
        <r>
          <rPr>
            <sz val="10"/>
            <rFont val="Arial"/>
            <family val="2"/>
          </rPr>
          <t xml:space="preserve">Rata-rata tarif sewa kolokasi pasar — lihat sheet DATA PEMBANDING SEWA untuk data dukung.</t>
        </r>
      </text>
    </comment>
    <comment ref="D27" authorId="0">
      <text>
        <r>
          <rPr>
            <sz val="10"/>
            <rFont val="Arial"/>
            <family val="2"/>
          </rPr>
          <t xml:space="preserve">Cap rate infrastruktur menara telekomunikasi — lihat sheet DATA PEMBANDING SEWA. Sesuaikan dengan hasil survei/band-of-investment/extraction pasar aktual.</t>
        </r>
      </text>
    </comment>
  </commentList>
</comments>
</file>

<file path=xl/sharedStrings.xml><?xml version="1.0" encoding="utf-8"?>
<sst xmlns="http://schemas.openxmlformats.org/spreadsheetml/2006/main" count="317" uniqueCount="274">
  <si>
    <t xml:space="preserve">KERTAS KERJA PENILAIAN PROPERTI</t>
  </si>
  <si>
    <t xml:space="preserve">PENILAIAN BANGUNAN MENARA
TELEKOMUNIKASI (BTS)</t>
  </si>
  <si>
    <t xml:space="preserve">Objek Penilaian: Bangunan/Struktur Menara Sarana Telekomunikasi — Tidak Termasuk Tanah</t>
  </si>
  <si>
    <t xml:space="preserve">Contoh Kasus: Menara BTS Telkomsel — Site ID JKS-0142</t>
  </si>
  <si>
    <t xml:space="preserve">Pemberi Tugas</t>
  </si>
  <si>
    <t xml:space="preserve">PT Menara Telekomunikasi Nusantara (diasumsikan)</t>
  </si>
  <si>
    <t xml:space="preserve">Objek Penilaian</t>
  </si>
  <si>
    <t xml:space="preserve">Bangunan Menara BTS (tanpa tanah)</t>
  </si>
  <si>
    <t xml:space="preserve">Lokasi</t>
  </si>
  <si>
    <t xml:space="preserve">Jl. Raya Fatmawati, Jakarta Selatan, DKI Jakarta</t>
  </si>
  <si>
    <t xml:space="preserve">Tujuan Penilaian</t>
  </si>
  <si>
    <t xml:space="preserve">Pelaporan Keuangan / Jual Beli</t>
  </si>
  <si>
    <t xml:space="preserve">Dasar Nilai</t>
  </si>
  <si>
    <t xml:space="preserve">Nilai Pasar (Market Value) — SPI 101</t>
  </si>
  <si>
    <t xml:space="preserve">Tanggal Inspeksi</t>
  </si>
  <si>
    <t xml:space="preserve">01 Oktober 2026</t>
  </si>
  <si>
    <t xml:space="preserve">Tanggal Penilaian</t>
  </si>
  <si>
    <t xml:space="preserve">05 Oktober 2026</t>
  </si>
  <si>
    <t xml:space="preserve">Mata Uang Penilaian</t>
  </si>
  <si>
    <t xml:space="preserve">Rupiah (Rp)</t>
  </si>
  <si>
    <t xml:space="preserve">Catatan: Seluruh nama pihak, lokasi, dan nilai pada kertas kerja ini bersifat ILUSTRATIF sebagai contoh kerja (template kasus). Penilai wajib mengganti setiap sel berwarna BIRU dengan data objek, data pasar, dan hasil inspeksi lapangan yang sebenarnya.</t>
  </si>
  <si>
    <t xml:space="preserve">Disusun sesuai Standar Penilaian Indonesia (SPI) Edisi VII &amp; International Valuation Standards (IVS)</t>
  </si>
  <si>
    <t xml:space="preserve">Kantor Jasa Penilai Publik (KJPP) — [Nama KJPP]</t>
  </si>
  <si>
    <t xml:space="preserve">DAFTAR ISI KERTAS KERJA</t>
  </si>
  <si>
    <t xml:space="preserve">1. IDENTITAS — Identitas penugasan &amp; dasar penilaian</t>
  </si>
  <si>
    <t xml:space="preserve">2. DATA OBJEK — Spesifikasi teknis menara</t>
  </si>
  <si>
    <t xml:space="preserve">3. PENDEKATAN BIAYA — Replacement Cost New (RCN)</t>
  </si>
  <si>
    <t xml:space="preserve">4. PENYUSUTAN — Depresiasi fisik, fungsional, ekonomis</t>
  </si>
  <si>
    <t xml:space="preserve">5. PENDEKATAN PENDAPATAN — Kapitalisasi sewa kolokasi &amp; DCF</t>
  </si>
  <si>
    <t xml:space="preserve">6. DATA PEMBANDING SEWA — Survei tarif sewa kolokasi pasar</t>
  </si>
  <si>
    <t xml:space="preserve">7. REKONSILIASI NILAI — Pembobotan &amp; simpulan nilai</t>
  </si>
  <si>
    <t xml:space="preserve">8. LAPORAN RINGKAS — Ringkasan eksekutif penilaian</t>
  </si>
  <si>
    <t xml:space="preserve">9. ASUMSI &amp; SYARAT PEMBATAS</t>
  </si>
  <si>
    <t xml:space="preserve">10. SERTIFIKASI PENILAI</t>
  </si>
  <si>
    <t xml:space="preserve">1. IDENTITAS PENUGASAN &amp; DASAR PENILAIAN</t>
  </si>
  <si>
    <t xml:space="preserve">A. Identitas Penugasan</t>
  </si>
  <si>
    <t xml:space="preserve">Pengguna Laporan</t>
  </si>
  <si>
    <t xml:space="preserve">Pemberi Tugas &amp; auditor independen</t>
  </si>
  <si>
    <t xml:space="preserve">Nama Penilai Publik</t>
  </si>
  <si>
    <t xml:space="preserve">[Nama Penilai], S.T., MAPPI (Cert.)</t>
  </si>
  <si>
    <t xml:space="preserve">Izin Penilai Publik</t>
  </si>
  <si>
    <t xml:space="preserve">No. [___]/PI/[___]</t>
  </si>
  <si>
    <t xml:space="preserve">Nomor Laporan</t>
  </si>
  <si>
    <t xml:space="preserve">[___]/LP-MN/[KJPP]/X/2026</t>
  </si>
  <si>
    <t xml:space="preserve">Tanggal Inspeksi Lapangan</t>
  </si>
  <si>
    <t xml:space="preserve">Tanggal Penilaian (Cut-off)</t>
  </si>
  <si>
    <t xml:space="preserve">Tanggal Laporan</t>
  </si>
  <si>
    <t xml:space="preserve">08 Oktober 2026</t>
  </si>
  <si>
    <t xml:space="preserve">B. Tujuan &amp; Lingkup Penilaian</t>
  </si>
  <si>
    <t xml:space="preserve">Pelaporan keuangan (PSAK 16) / pertimbangan jual-beli aset</t>
  </si>
  <si>
    <t xml:space="preserve">Bangunan/struktur menara BTS beserta kelengkapannya SAJA</t>
  </si>
  <si>
    <t xml:space="preserve">Dikecualikan dari Objek</t>
  </si>
  <si>
    <t xml:space="preserve">Tanah/lahan dudukan menara (status sewa lahan pihak ketiga)</t>
  </si>
  <si>
    <t xml:space="preserve">Jenis Nilai (Dasar Nilai)</t>
  </si>
  <si>
    <t xml:space="preserve">Nilai Pasar (Market Value) — SPI 101 / IVS 104</t>
  </si>
  <si>
    <t xml:space="preserve">Premis Nilai</t>
  </si>
  <si>
    <t xml:space="preserve">Kelangsungan penggunaan saat ini (going concern, in-use)</t>
  </si>
  <si>
    <t xml:space="preserve">C. Pendekatan &amp; Standar Acuan</t>
  </si>
  <si>
    <t xml:space="preserve">Pendekatan Digunakan</t>
  </si>
  <si>
    <t xml:space="preserve">Pendekatan Biaya &amp; Pendekatan Pendapatan</t>
  </si>
  <si>
    <t xml:space="preserve">Standar Acuan</t>
  </si>
  <si>
    <t xml:space="preserve">SPI Edisi VII (2024), IVS 2024, POJK 35/POJK.04/2020</t>
  </si>
  <si>
    <t xml:space="preserve">Jenis Properti (SPI 300)</t>
  </si>
  <si>
    <t xml:space="preserve">Properti khusus (special-purpose) — infrastruktur telekomunikasi</t>
  </si>
  <si>
    <t xml:space="preserve">D. Riwayat Kepemilikan &amp; Legalitas</t>
  </si>
  <si>
    <t xml:space="preserve">Status Kepemilikan Menara</t>
  </si>
  <si>
    <t xml:space="preserve">Milik Pemberi Tugas (towerco)</t>
  </si>
  <si>
    <t xml:space="preserve">Status Lahan</t>
  </si>
  <si>
    <t xml:space="preserve">Sewa lahan dari pihak ketiga, jangka waktu s.d. 2041</t>
  </si>
  <si>
    <t xml:space="preserve">Dasar Legalitas Bangunan</t>
  </si>
  <si>
    <t xml:space="preserve">PBG/IMB Menara No. [___], Cell Plan Dinas Kominfo No. [___]</t>
  </si>
  <si>
    <t xml:space="preserve">Sertifikat Laik Fungsi</t>
  </si>
  <si>
    <t xml:space="preserve">Ada / berlaku s.d. [___] — verifikasi saat inspeksi</t>
  </si>
  <si>
    <t xml:space="preserve">Sel berwarna biru = input/isian penilai. Sel hijau pada sheet lain = tautan rumus (jangan diedit manual).</t>
  </si>
  <si>
    <t xml:space="preserve">2. DATA OBJEK PENILAIAN — SPESIFIKASI TEKNIS MENARA</t>
  </si>
  <si>
    <t xml:space="preserve">A. Identifikasi Objek</t>
  </si>
  <si>
    <t xml:space="preserve">Nama/Kode Objek</t>
  </si>
  <si>
    <t xml:space="preserve">Menara BTS Telkomsel — Site ID JKS-0142</t>
  </si>
  <si>
    <t xml:space="preserve">Alamat</t>
  </si>
  <si>
    <t xml:space="preserve">Jl. Raya Fatmawati No. [__], Cilandak, Jakarta Selatan</t>
  </si>
  <si>
    <t xml:space="preserve">Koordinat (Lat, Long)</t>
  </si>
  <si>
    <t xml:space="preserve">-6.2897, 106.7996</t>
  </si>
  <si>
    <t xml:space="preserve">Operator Penyewa Utama (Anchor Tenant)</t>
  </si>
  <si>
    <t xml:space="preserve">Telkomsel</t>
  </si>
  <si>
    <t xml:space="preserve">Pengelola Menara (Towerco)</t>
  </si>
  <si>
    <t xml:space="preserve">B. Spesifikasi Teknis Menara</t>
  </si>
  <si>
    <t xml:space="preserve">Jenis Konstruksi</t>
  </si>
  <si>
    <t xml:space="preserve">Self Supporting Tower (SST) — kaki 4 (rangka baja)</t>
  </si>
  <si>
    <t xml:space="preserve">Tinggi Menara</t>
  </si>
  <si>
    <t xml:space="preserve">Kapasitas Beban Angin Desain</t>
  </si>
  <si>
    <t xml:space="preserve">Zona angin sedang (sesuai SNI 1727)</t>
  </si>
  <si>
    <t xml:space="preserve">Tahun Pembangunan</t>
  </si>
  <si>
    <t xml:space="preserve">Kapasitas Slot Kolokasi (Maks. Operator)</t>
  </si>
  <si>
    <t xml:space="preserve">Jumlah Tenant Eksisting</t>
  </si>
  <si>
    <t xml:space="preserve">Kondisi Fisik Saat Inspeksi</t>
  </si>
  <si>
    <t xml:space="preserve">Baik — terawat, tidak ada korosi struktural signifikan</t>
  </si>
  <si>
    <t xml:space="preserve">C. Kelengkapan &amp; Prasarana Pendukung</t>
  </si>
  <si>
    <t xml:space="preserve">•  Pondasi beton bertulang (pile cap + tie beam), 4 titik kaki</t>
  </si>
  <si>
    <t xml:space="preserve">•  Tangga monyet (climbing ladder) &amp; railing pengaman jatuh</t>
  </si>
  <si>
    <t xml:space="preserve">•  Platform/dudukan antena &amp; cable ladder/tray feeder</t>
  </si>
  <si>
    <t xml:space="preserve">•  Pagar pengaman keliling + portal akses &amp; gerbang</t>
  </si>
  <si>
    <t xml:space="preserve">•  Sistem pentanahan (grounding) &amp; penangkal petir</t>
  </si>
  <si>
    <t xml:space="preserve">•  Lampu halangan penerbangan (aviation obstruction light)</t>
  </si>
  <si>
    <t xml:space="preserve">•  Shelter BTS (ruang perangkat) ukuran 3 x 4 m</t>
  </si>
  <si>
    <t xml:space="preserve">•  Panel listrik (LVMDP), instalasi kabel &amp; meter PLN</t>
  </si>
  <si>
    <t xml:space="preserve">•  Genset cadangan &amp; rumah genset</t>
  </si>
  <si>
    <t xml:space="preserve">•  Perkerasan area &amp; drainase lokal</t>
  </si>
  <si>
    <t xml:space="preserve">D. Catatan Ruang Lingkup Penilaian</t>
  </si>
  <si>
    <t xml:space="preserve">Objek yang dinilai dalam kertas kerja ini TERBATAS pada bangunan/struktur menara beserta kelengkapan teknis dan shelter BTS di atasnya. Tanah/lahan dudukan menara TIDAK termasuk dalam objek penilaian karena berstatus sewa dari pihak ketiga dan dinilai secara terpisah (bila diperlukan) menggunakan kertas kerja penilaian tanah. Pendekatan pendapatan pada kertas kerja ini memperhitungkan beban sewa lahan sebagai biaya operasional, sehingga nilai yang dihasilkan murni mencerminkan nilai bangunan menara.</t>
  </si>
  <si>
    <t xml:space="preserve">3. PENDEKATAN BIAYA — REPLACEMENT COST NEW (RCN)</t>
  </si>
  <si>
    <t xml:space="preserve">Metode: Biaya Pengganti Baru (Replacement Cost New) dikurangi penyusutan (Depreciated Replacement Cost). Harga satuan bersifat ILUSTRATIF — ganti dengan data survei kontraktor/RAB aktual.</t>
  </si>
  <si>
    <t xml:space="preserve">A. Biaya Konstruksi Langsung</t>
  </si>
  <si>
    <t xml:space="preserve">No</t>
  </si>
  <si>
    <t xml:space="preserve">Uraian Komponen</t>
  </si>
  <si>
    <t xml:space="preserve">Satuan</t>
  </si>
  <si>
    <t xml:space="preserve">Volume</t>
  </si>
  <si>
    <t xml:space="preserve">Harga Satuan (Rp)</t>
  </si>
  <si>
    <t xml:space="preserve">Jumlah (Rp)</t>
  </si>
  <si>
    <t xml:space="preserve">Pekerjaan pondasi (4 titik pile cap + tie beam, beton bertulang)</t>
  </si>
  <si>
    <t xml:space="preserve">m3</t>
  </si>
  <si>
    <t xml:space="preserve">Struktur baja menara SST-42m (fabrikasi + galvanis + ereksi)</t>
  </si>
  <si>
    <t xml:space="preserve">kg</t>
  </si>
  <si>
    <t xml:space="preserve">Tangga monyet (climbing ladder) &amp; railing pengaman jatuh</t>
  </si>
  <si>
    <t xml:space="preserve">set</t>
  </si>
  <si>
    <t xml:space="preserve">Platform antena, cable ladder/tray &amp; dudukan feeder</t>
  </si>
  <si>
    <t xml:space="preserve">Pagar pengaman keliling + portal akses &amp; gerbang</t>
  </si>
  <si>
    <t xml:space="preserve">m2</t>
  </si>
  <si>
    <t xml:space="preserve">Sistem pentanahan (grounding) &amp; penangkal petir</t>
  </si>
  <si>
    <t xml:space="preserve">Lampu halangan penerbangan (aviation obstruction light) + catu daya</t>
  </si>
  <si>
    <t xml:space="preserve">Shelter BTS 3x4 m (struktur panel, interior, AC presisi)</t>
  </si>
  <si>
    <t xml:space="preserve">unit</t>
  </si>
  <si>
    <t xml:space="preserve">Instalasi listrik (panel LVMDP, kabel, meter PLN)</t>
  </si>
  <si>
    <t xml:space="preserve">Genset cadangan 15 kVA &amp; rumah genset</t>
  </si>
  <si>
    <t xml:space="preserve">Pekerjaan sipil pendukung (akses, drainase, perkerasan area)</t>
  </si>
  <si>
    <t xml:space="preserve">ls</t>
  </si>
  <si>
    <t xml:space="preserve">Subtotal Biaya Konstruksi Langsung</t>
  </si>
  <si>
    <t xml:space="preserve">B. Biaya Tidak Langsung</t>
  </si>
  <si>
    <t xml:space="preserve">Uraian</t>
  </si>
  <si>
    <t xml:space="preserve">Persentase</t>
  </si>
  <si>
    <t xml:space="preserve">Perencanaan, pengawasan &amp; perizinan (PBG Menara, Cell Plan)</t>
  </si>
  <si>
    <t xml:space="preserve">Keuntungan pengembang/kontraktor (entrepreneurial profit)</t>
  </si>
  <si>
    <t xml:space="preserve">Subtotal Biaya Tidak Langsung</t>
  </si>
  <si>
    <t xml:space="preserve">C. Total Biaya Pengganti Baru (RCN)</t>
  </si>
  <si>
    <t xml:space="preserve">RCN = Subtotal Langsung + Subtotal Tidak Langsung</t>
  </si>
  <si>
    <t xml:space="preserve">Sumber data harga satuan: estimasi berdasarkan kisaran biaya konstruksi menara telekomunikasi umum di wilayah Jabodetabek per kuartal berjalan (bersifat ilustratif). Penilai agar mengganti dengan data survei harga pasar/kontraktor, RAB aktual pembangunan menara sejenis, atau indeks biaya konstruksi (building cost index) terbaru.</t>
  </si>
  <si>
    <t xml:space="preserve">4. PENYUSUTAN — FISIK, FUNGSIONAL &amp; EKONOMIS</t>
  </si>
  <si>
    <t xml:space="preserve">A. Umur Bangunan</t>
  </si>
  <si>
    <t xml:space="preserve">Tahun Penilaian</t>
  </si>
  <si>
    <t xml:space="preserve">Umur Aktual (tahun)</t>
  </si>
  <si>
    <t xml:space="preserve">Umur Efektif (tahun)</t>
  </si>
  <si>
    <t xml:space="preserve">Umur Ekonomis (tahun)</t>
  </si>
  <si>
    <t xml:space="preserve">B. Perhitungan Penyusutan (Metode Garis Lurus)</t>
  </si>
  <si>
    <t xml:space="preserve">Penyusutan Fisik (%)</t>
  </si>
  <si>
    <t xml:space="preserve">Keusangan Fungsional (%)</t>
  </si>
  <si>
    <t xml:space="preserve">Keusangan Ekonomis (%)</t>
  </si>
  <si>
    <t xml:space="preserve">Total Penyusutan (%)</t>
  </si>
  <si>
    <t xml:space="preserve">C. Nilai Pendekatan Biaya (Depreciated Replacement Cost)</t>
  </si>
  <si>
    <t xml:space="preserve">RCN (Replacement Cost New)</t>
  </si>
  <si>
    <t xml:space="preserve">Nilai Penyusutan (Rp)</t>
  </si>
  <si>
    <t xml:space="preserve">NILAI PENDEKATAN BIAYA</t>
  </si>
  <si>
    <t xml:space="preserve">Catatan: Pendekatan biaya mencerminkan batas bawah (floor value) yang wajar untuk aset infrastruktur khusus seperti menara telekomunikasi, dan digunakan sebagai pembanding/uji silang terhadap Pendekatan Pendapatan pada tahap rekonsiliasi nilai.</t>
  </si>
  <si>
    <t xml:space="preserve">5. PENDEKATAN PENDAPATAN — KAPITALISASI SEWA KOLOKASI</t>
  </si>
  <si>
    <t xml:space="preserve">Catatan: beban sewa lahan dimasukkan sebagai biaya operasional agar NOI yang dikapitalisasi murni mencerminkan nilai bangunan menara, bukan nilai tanah.</t>
  </si>
  <si>
    <t xml:space="preserve">A. Pendapatan Sewa Kolokasi</t>
  </si>
  <si>
    <t xml:space="preserve">Kapasitas Slot Kolokasi (maks. operator)</t>
  </si>
  <si>
    <t xml:space="preserve">Tarif Sewa Kolokasi per Tenant per Tahun (Rp)</t>
  </si>
  <si>
    <t xml:space="preserve">Tingkat Hunian (Okupansi)</t>
  </si>
  <si>
    <t xml:space="preserve">Pendapatan Kotor Potensial — PGI (Rp/th)</t>
  </si>
  <si>
    <t xml:space="preserve">Pendapatan Kotor Efektif — EGI (Rp/th)</t>
  </si>
  <si>
    <t xml:space="preserve">B. Biaya Operasional</t>
  </si>
  <si>
    <t xml:space="preserve">Uraian Biaya</t>
  </si>
  <si>
    <t xml:space="preserve">Dasar</t>
  </si>
  <si>
    <t xml:space="preserve">Nilai</t>
  </si>
  <si>
    <t xml:space="preserve">Jumlah (Rp/th)</t>
  </si>
  <si>
    <t xml:space="preserve">Sewa lahan (ground lease) kepada pemilik tanah</t>
  </si>
  <si>
    <t xml:space="preserve">Rp/tahun</t>
  </si>
  <si>
    <t xml:space="preserve">Pemeliharaan menara, shelter &amp; genset</t>
  </si>
  <si>
    <t xml:space="preserve">Asuransi aset (property all-risk)</t>
  </si>
  <si>
    <t xml:space="preserve">PBB bangunan (porsi menara)</t>
  </si>
  <si>
    <t xml:space="preserve">Biaya administrasi &amp; manajemen</t>
  </si>
  <si>
    <t xml:space="preserve">% dari EGI</t>
  </si>
  <si>
    <t xml:space="preserve">Total Biaya Operasional</t>
  </si>
  <si>
    <t xml:space="preserve">C. Pendapatan Operasional Bersih (NOI) &amp; Kapitalisasi Langsung</t>
  </si>
  <si>
    <t xml:space="preserve">Total Biaya Operasional (Rp/th)</t>
  </si>
  <si>
    <t xml:space="preserve">NOI (Rp/th)</t>
  </si>
  <si>
    <t xml:space="preserve">Tingkat Kapitalisasi (Cap Rate)</t>
  </si>
  <si>
    <t xml:space="preserve">NILAI PENDEKATAN PENDAPATAN (Kapitalisasi Langsung)</t>
  </si>
  <si>
    <t xml:space="preserve">D. Uji Silang — Discounted Cash Flow (DCF) 5 Tahun</t>
  </si>
  <si>
    <t xml:space="preserve">Tingkat Pertumbuhan NOI Tahunan (g)</t>
  </si>
  <si>
    <t xml:space="preserve">Tingkat Diskonto (Yd)</t>
  </si>
  <si>
    <t xml:space="preserve">Tahun</t>
  </si>
  <si>
    <t xml:space="preserve">1</t>
  </si>
  <si>
    <t xml:space="preserve">2</t>
  </si>
  <si>
    <t xml:space="preserve">3</t>
  </si>
  <si>
    <t xml:space="preserve">4</t>
  </si>
  <si>
    <t xml:space="preserve">5</t>
  </si>
  <si>
    <t xml:space="preserve">Proyeksi NOI (Rp)</t>
  </si>
  <si>
    <t xml:space="preserve">Faktor Diskonto</t>
  </si>
  <si>
    <t xml:space="preserve">PV Arus Kas (Rp)</t>
  </si>
  <si>
    <t xml:space="preserve">Nilai Terminal Tahun ke-5 (Gordon Growth)</t>
  </si>
  <si>
    <t xml:space="preserve">PV Nilai Terminal</t>
  </si>
  <si>
    <t xml:space="preserve">Total PV Arus Kas Tahun 1-5</t>
  </si>
  <si>
    <t xml:space="preserve">NILAI PENDEKATAN PENDAPATAN (DCF — uji silang)</t>
  </si>
  <si>
    <t xml:space="preserve">Nilai DCF digunakan sebagai uji kewajaran (sanity check) terhadap hasil kapitalisasi langsung. Nilai Pendekatan Pendapatan yang dibawa ke tahap rekonsiliasi adalah hasil Kapitalisasi Langsung.</t>
  </si>
  <si>
    <t xml:space="preserve">6. DATA PEMBANDING — SURVEI TARIF SEWA KOLOKASI PASAR</t>
  </si>
  <si>
    <t xml:space="preserve">Data bersifat ILUSTRATIF (contoh pola survei). Ganti dengan data primer hasil survei sewa kolokasi aktual (perjanjian sewa, wawancara towerco, publikasi riset pasar).</t>
  </si>
  <si>
    <t xml:space="preserve">Lokasi Menara</t>
  </si>
  <si>
    <t xml:space="preserve">Jenis Menara</t>
  </si>
  <si>
    <t xml:space="preserve">Tinggi (m)</t>
  </si>
  <si>
    <t xml:space="preserve">Tenant</t>
  </si>
  <si>
    <t xml:space="preserve">Tarif Sewa/Tenant/Tahun (Rp)</t>
  </si>
  <si>
    <t xml:space="preserve">Sumber Data</t>
  </si>
  <si>
    <t xml:space="preserve">Jl. TB Simatupang, Jakarta Selatan</t>
  </si>
  <si>
    <t xml:space="preserve">SST kaki 4</t>
  </si>
  <si>
    <t xml:space="preserve">Perjanjian sewa kolokasi, 2026</t>
  </si>
  <si>
    <t xml:space="preserve">Jl. Margonda Raya, Depok</t>
  </si>
  <si>
    <t xml:space="preserve">Survei towerco, Sep 2026</t>
  </si>
  <si>
    <t xml:space="preserve">Jl. BSD Raya, Tangerang Selatan</t>
  </si>
  <si>
    <t xml:space="preserve">SST kaki 3</t>
  </si>
  <si>
    <t xml:space="preserve">Jl. Pajajaran, Bogor</t>
  </si>
  <si>
    <t xml:space="preserve">Monopole</t>
  </si>
  <si>
    <t xml:space="preserve">Survei towerco, Agu 2026</t>
  </si>
  <si>
    <t xml:space="preserve">Jl. Raya Bekasi, Bekasi</t>
  </si>
  <si>
    <t xml:space="preserve">Rata-rata Tarif Sewa Kolokasi Pasar</t>
  </si>
  <si>
    <t xml:space="preserve">Rata-rata tarif hasil survei ini menjadi dasar asumsi tarif sewa pada sheet PENDEKATAN PENDAPATAN. Tingkat kapitalisasi (cap rate) dapat pula diuji dengan metode ekstraksi pasar apabila tersedia data transaksi jual-beli menara sejenis beserta pendapatan sewanya.</t>
  </si>
  <si>
    <t xml:space="preserve">7. REKONSILIASI NILAI &amp; SIMPULAN</t>
  </si>
  <si>
    <t xml:space="preserve">A. Ringkasan Nilai per Pendekatan</t>
  </si>
  <si>
    <t xml:space="preserve">Pendekatan</t>
  </si>
  <si>
    <t xml:space="preserve">Nilai (Rp)</t>
  </si>
  <si>
    <t xml:space="preserve">Bobot</t>
  </si>
  <si>
    <t xml:space="preserve">Nilai Tertimbang (Rp)</t>
  </si>
  <si>
    <t xml:space="preserve">Pendekatan Biaya (Depreciated Replacement Cost)</t>
  </si>
  <si>
    <t xml:space="preserve">Pendekatan Pendapatan (Kapitalisasi Langsung)</t>
  </si>
  <si>
    <t xml:space="preserve">Total Bobot</t>
  </si>
  <si>
    <t xml:space="preserve">(Pastikan Total Bobot = 100%)</t>
  </si>
  <si>
    <t xml:space="preserve">B. Nilai Hasil Rekonsiliasi</t>
  </si>
  <si>
    <t xml:space="preserve">Pembulatan Ke (Rp)</t>
  </si>
  <si>
    <t xml:space="preserve">NILAI PASAR OBJEK PENILAIAN (Rp, dibulatkan)</t>
  </si>
  <si>
    <t xml:space="preserve">Bobot yang lebih besar pada Pendekatan Pendapatan (60%) mencerminkan sifat menara BTS sebagai aset penghasil pendapatan sewa yang relatif stabil dan dapat diobservasi di pasar (contractual income), sementara Pendekatan Biaya (40%) berfungsi sebagai batas bawah nilai dan uji kewajaran. Nilai DCF pada sheet Pendekatan Pendapatan digunakan sebagai pembanding tambahan, bukan komponen pembobotan. Penilai agar menyesuaikan bobot berdasarkan pertimbangan profesional, kualitas data, dan karakteristik pasar setempat (SPI 105 — Rekonsiliasi Nilai).</t>
  </si>
  <si>
    <t xml:space="preserve">LAPORAN RINGKAS PENILAIAN</t>
  </si>
  <si>
    <t xml:space="preserve">Bangunan Menara Telekomunikasi (BTS) — Tidak Termasuk Tanah</t>
  </si>
  <si>
    <t xml:space="preserve">1. Identitas Objek &amp; Penugasan</t>
  </si>
  <si>
    <t xml:space="preserve">2. Ringkasan Spesifikasi Teknis</t>
  </si>
  <si>
    <t xml:space="preserve">Kapasitas vs. Tenant Eksisting</t>
  </si>
  <si>
    <t xml:space="preserve">3. Ringkasan Pendekatan Penilaian</t>
  </si>
  <si>
    <t xml:space="preserve">Metode</t>
  </si>
  <si>
    <t xml:space="preserve">Indikasi Nilai (Rp)</t>
  </si>
  <si>
    <t xml:space="preserve">Pendekatan Biaya</t>
  </si>
  <si>
    <t xml:space="preserve">Depreciated Replacement Cost</t>
  </si>
  <si>
    <t xml:space="preserve">Pendekatan Pendapatan</t>
  </si>
  <si>
    <t xml:space="preserve">Kapitalisasi Langsung (NOI/Cap Rate)</t>
  </si>
  <si>
    <t xml:space="preserve">4. Simpulan Nilai</t>
  </si>
  <si>
    <t xml:space="preserve">NILAI PASAR OBJEK PENILAIAN</t>
  </si>
  <si>
    <t xml:space="preserve">Terbilang: [diisi penilai — mis. "dua miliar sembilan ratus juta Rupiah"]</t>
  </si>
  <si>
    <t xml:space="preserve">5. Catatan Ruang Lingkup</t>
  </si>
  <si>
    <t xml:space="preserve">Nilai di atas HANYA mencakup bangunan/struktur menara BTS beserta kelengkapannya. Tanah/lahan dudukan menara tidak termasuk dan harus dinilai terpisah bila diperlukan untuk tujuan pelaporan nilai aset secara keseluruhan.</t>
  </si>
  <si>
    <t xml:space="preserve">Laporan ringkas ini merupakan ikhtisar dari kertas kerja penilaian lengkap (sheet 1-7, 9-10) dan harus dibaca bersama Asumsi &amp; Syarat Pembatas serta Sertifikasi Penilai.</t>
  </si>
  <si>
    <t xml:space="preserve">8. ASUMSI &amp; SYARAT PEMBATAS</t>
  </si>
  <si>
    <t xml:space="preserve">1. Penilaian ini disusun berdasarkan informasi, data, dan dokumen yang diberikan oleh Pemberi Tugas dan/atau diperoleh dari sumber yang diyakini dapat dipercaya. Penilai tidak melakukan verifikasi independen atas kebenaran dokumen legal kepemilikan, perizinan, maupun status sewa lahan.</t>
  </si>
  <si>
    <t xml:space="preserve">2. Objek penilaian diasumsikan bebas dari ikatan/sitaan hukum, sengketa, dan tunggakan kewajiban apa pun, kecuali dinyatakan lain dalam laporan.</t>
  </si>
  <si>
    <t xml:space="preserve">3. Inspeksi lapangan dilakukan secara visual tanpa pembongkaran (non-destructive) terhadap struktur, pondasi, dan kelengkapan menara. Penilai tidak melakukan uji struktur (structural integrity test), uji tanah, maupun pengujian material secara laboratoris.</t>
  </si>
  <si>
    <t xml:space="preserve">4. Nilai yang dihasilkan HANYA mencakup bangunan/struktur menara beserta kelengkapan teknisnya (shelter BTS, sistem pentanahan, pagar, dan prasarana pendukung lain yang disebutkan dalam Data Objek). Tanah/lahan dudukan menara TIDAK termasuk dalam objek maupun nilai yang dihasilkan.</t>
  </si>
  <si>
    <t xml:space="preserve">5. Pendapatan sewa kolokasi yang digunakan dalam Pendekatan Pendapatan mengacu pada perjanjian sewa yang berlaku dan/atau data pasar sejenis pada tanggal penilaian; perubahan jumlah tenant, tarif sewa, atau kebijakan operator di masa mendatang dapat memengaruhi nilai secara material.</t>
  </si>
  <si>
    <t xml:space="preserve">6. Harga satuan konstruksi pada Pendekatan Biaya bersifat estimasi berdasarkan kondisi pasar pada tanggal penilaian dan wajib diperbarui/diverifikasi penilai dengan data survei kontraktor terkini.</t>
  </si>
  <si>
    <t xml:space="preserve">7. Penilaian ini tidak memperhitungkan dampak kondisi force majeure, perubahan regulasi telekomunikasi/menara, atau peristiwa luar biasa lain yang terjadi setelah tanggal penilaian.</t>
  </si>
  <si>
    <t xml:space="preserve">8. Laporan ini bersifat rahasia dan disusun semata-mata untuk tujuan yang disebutkan pada bagian Identitas Penugasan. Penilai tidak bertanggung jawab atas penggunaan laporan untuk tujuan lain atau oleh pihak lain tanpa izin tertulis dari Penilai dan Pemberi Tugas.</t>
  </si>
  <si>
    <t xml:space="preserve">9. Opini nilai dalam kertas kerja ini berlaku hanya pada tanggal penilaian yang disebutkan dan tidak dapat dijadikan acuan untuk tanggal lain tanpa kajian ulang.</t>
  </si>
  <si>
    <t xml:space="preserve">10. Kertas kerja ini merupakan CONTOH/TEMPLATE untuk kasus ilustratif Menara BTS Telkomsel. Seluruh angka, nama pihak, dan asumsi wajib disesuaikan oleh penilai dengan data objek dan data pasar yang sesungguhnya sebelum digunakan sebagai laporan penilaian resmi.</t>
  </si>
  <si>
    <t xml:space="preserve">9. SERTIFIKASI PENILAI</t>
  </si>
  <si>
    <t xml:space="preserve">Dengan ini Penilai menyatakan bahwa, sepanjang pengetahuan dan keyakinan Penilai:
1. Pernyataan faktual yang termuat dalam kertas kerja ini adalah benar dan akurat.
2. Analisis dan simpulan yang disampaikan merupakan pendapat profesional Penilai yang bersifat independen dan objektif, serta dibatasi hanya oleh asumsi dan syarat pembatas yang dinyatakan.
3. Penilai tidak memiliki kepentingan pribadi (current or prospective interest) atas objek penilaian maupun para pihak yang terlibat, dan tidak memiliki prasangka (bias) terhadap pihak yang dinilai.
4. Imbalan jasa Penilai tidak dikaitkan dengan simpulan nilai yang dihasilkan.
5. Penilaian dilakukan sesuai dengan Standar Penilaian Indonesia (SPI) Edisi VII dan Kode Etik Penilai Indonesia (KEPI).
6. Tidak ada pihak lain selain yang disebutkan dalam laporan yang memberikan bantuan profesional dalam penyusunan kertas kerja/laporan ini.</t>
  </si>
  <si>
    <t xml:space="preserve">Disusun oleh,</t>
  </si>
  <si>
    <t xml:space="preserve">________________________________</t>
  </si>
  <si>
    <t xml:space="preserve">Izin Penilai Publik No. [___]</t>
  </si>
  <si>
    <t xml:space="preserve">Tanggal: [___]</t>
  </si>
</sst>
</file>

<file path=xl/styles.xml><?xml version="1.0" encoding="utf-8"?>
<styleSheet xmlns="http://schemas.openxmlformats.org/spreadsheetml/2006/main">
  <numFmts count="8">
    <numFmt numFmtId="164" formatCode="General"/>
    <numFmt numFmtId="165" formatCode="#,##0&quot; m&quot;"/>
    <numFmt numFmtId="166" formatCode="0"/>
    <numFmt numFmtId="167" formatCode="#,##0"/>
    <numFmt numFmtId="168" formatCode="#,##0;\(#,##0\);\-"/>
    <numFmt numFmtId="169" formatCode="0.0%;\(0.0%\);\-"/>
    <numFmt numFmtId="170" formatCode="#,##0.00"/>
    <numFmt numFmtId="171" formatCode="&quot;Rp&quot;#,##0"/>
  </numFmts>
  <fonts count="27">
    <font>
      <sz val="11"/>
      <color theme="1"/>
      <name val="Calibri"/>
      <family val="2"/>
      <charset val="1"/>
    </font>
    <font>
      <sz val="10"/>
      <name val="Arial"/>
      <family val="0"/>
    </font>
    <font>
      <sz val="10"/>
      <name val="Arial"/>
      <family val="0"/>
    </font>
    <font>
      <sz val="10"/>
      <name val="Arial"/>
      <family val="0"/>
    </font>
    <font>
      <b val="true"/>
      <sz val="12"/>
      <color rgb="FF808080"/>
      <name val="Arial"/>
      <family val="0"/>
      <charset val="1"/>
    </font>
    <font>
      <b val="true"/>
      <sz val="24"/>
      <color rgb="FF1F3864"/>
      <name val="Arial"/>
      <family val="0"/>
      <charset val="1"/>
    </font>
    <font>
      <i val="true"/>
      <sz val="12"/>
      <color rgb="FF595959"/>
      <name val="Arial"/>
      <family val="0"/>
      <charset val="1"/>
    </font>
    <font>
      <b val="true"/>
      <sz val="13"/>
      <color rgb="FFC9A227"/>
      <name val="Arial"/>
      <family val="0"/>
      <charset val="1"/>
    </font>
    <font>
      <b val="true"/>
      <sz val="10"/>
      <color rgb="FF1F3864"/>
      <name val="Arial"/>
      <family val="0"/>
      <charset val="1"/>
    </font>
    <font>
      <sz val="10"/>
      <color rgb="FF000000"/>
      <name val="Arial"/>
      <family val="0"/>
      <charset val="1"/>
    </font>
    <font>
      <i val="true"/>
      <sz val="9"/>
      <color rgb="FF595959"/>
      <name val="Arial"/>
      <family val="0"/>
      <charset val="1"/>
    </font>
    <font>
      <i val="true"/>
      <sz val="9"/>
      <color rgb="FF808080"/>
      <name val="Arial"/>
      <family val="0"/>
      <charset val="1"/>
    </font>
    <font>
      <b val="true"/>
      <sz val="10"/>
      <color rgb="FF808080"/>
      <name val="Arial"/>
      <family val="0"/>
      <charset val="1"/>
    </font>
    <font>
      <b val="true"/>
      <sz val="13"/>
      <color rgb="FFFFFFFF"/>
      <name val="Arial"/>
      <family val="0"/>
      <charset val="1"/>
    </font>
    <font>
      <b val="true"/>
      <sz val="11"/>
      <color rgb="FFFFFFFF"/>
      <name val="Arial"/>
      <family val="0"/>
      <charset val="1"/>
    </font>
    <font>
      <b val="true"/>
      <sz val="10"/>
      <color rgb="FF000000"/>
      <name val="Arial"/>
      <family val="0"/>
      <charset val="1"/>
    </font>
    <font>
      <sz val="10"/>
      <color rgb="FF0000FF"/>
      <name val="Arial"/>
      <family val="0"/>
      <charset val="1"/>
    </font>
    <font>
      <sz val="10"/>
      <name val="Arial"/>
      <family val="2"/>
    </font>
    <font>
      <b val="true"/>
      <sz val="10"/>
      <color rgb="FFFFFFFF"/>
      <name val="Arial"/>
      <family val="0"/>
      <charset val="1"/>
    </font>
    <font>
      <b val="true"/>
      <sz val="11"/>
      <name val="Arial"/>
      <family val="0"/>
      <charset val="1"/>
    </font>
    <font>
      <b val="true"/>
      <sz val="14"/>
      <color rgb="FF1F3864"/>
      <name val="Arial"/>
      <family val="0"/>
      <charset val="1"/>
    </font>
    <font>
      <sz val="10"/>
      <color rgb="FF008000"/>
      <name val="Arial"/>
      <family val="0"/>
      <charset val="1"/>
    </font>
    <font>
      <b val="true"/>
      <sz val="11"/>
      <color rgb="FF1F3864"/>
      <name val="Arial"/>
      <family val="0"/>
      <charset val="1"/>
    </font>
    <font>
      <b val="true"/>
      <sz val="18"/>
      <color rgb="FFFFFFFF"/>
      <name val="Arial"/>
      <family val="0"/>
      <charset val="1"/>
    </font>
    <font>
      <i val="true"/>
      <sz val="12"/>
      <color rgb="FF1F3864"/>
      <name val="Arial"/>
      <family val="0"/>
      <charset val="1"/>
    </font>
    <font>
      <b val="true"/>
      <sz val="12"/>
      <color rgb="FF1F3864"/>
      <name val="Arial"/>
      <family val="0"/>
      <charset val="1"/>
    </font>
    <font>
      <b val="true"/>
      <sz val="22"/>
      <color rgb="FF1F3864"/>
      <name val="Arial"/>
      <family val="0"/>
      <charset val="1"/>
    </font>
  </fonts>
  <fills count="8">
    <fill>
      <patternFill patternType="none"/>
    </fill>
    <fill>
      <patternFill patternType="gray125"/>
    </fill>
    <fill>
      <patternFill patternType="solid">
        <fgColor rgb="FFF2F2F2"/>
        <bgColor rgb="FFFFFFFF"/>
      </patternFill>
    </fill>
    <fill>
      <patternFill patternType="solid">
        <fgColor rgb="FF1F3864"/>
        <bgColor rgb="FF333333"/>
      </patternFill>
    </fill>
    <fill>
      <patternFill patternType="solid">
        <fgColor rgb="FF2E5395"/>
        <bgColor rgb="FF1F3864"/>
      </patternFill>
    </fill>
    <fill>
      <patternFill patternType="solid">
        <fgColor rgb="FFD9D9D9"/>
        <bgColor rgb="FFF2F2F2"/>
      </patternFill>
    </fill>
    <fill>
      <patternFill patternType="solid">
        <fgColor rgb="FFC9A227"/>
        <bgColor rgb="FF99CC00"/>
      </patternFill>
    </fill>
    <fill>
      <patternFill patternType="solid">
        <fgColor rgb="FFFFFF00"/>
        <bgColor rgb="FFFFFF00"/>
      </patternFill>
    </fill>
  </fills>
  <borders count="3">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right/>
      <top/>
      <bottom style="thin">
        <color rgb="FF80808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center" vertical="bottom" textRotation="0" wrapText="false" indent="0" shrinkToFit="false"/>
      <protection locked="true" hidden="false"/>
    </xf>
    <xf numFmtId="164" fontId="5" fillId="0" borderId="0"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true" applyAlignment="true" applyProtection="false">
      <alignment horizontal="center" vertical="center" textRotation="0" wrapText="true" indent="0" shrinkToFit="false"/>
      <protection locked="true" hidden="false"/>
    </xf>
    <xf numFmtId="164" fontId="7" fillId="0" borderId="0" xfId="0" applyFont="true" applyBorder="true" applyAlignment="true" applyProtection="false">
      <alignment horizontal="center"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left" vertical="bottom" textRotation="0" wrapText="false" indent="0" shrinkToFit="false"/>
      <protection locked="true" hidden="false"/>
    </xf>
    <xf numFmtId="164" fontId="10" fillId="0" borderId="0" xfId="0" applyFont="true" applyBorder="true" applyAlignment="true" applyProtection="false">
      <alignment horizontal="center" vertical="top" textRotation="0" wrapText="true" indent="0" shrinkToFit="false"/>
      <protection locked="true" hidden="false"/>
    </xf>
    <xf numFmtId="164" fontId="11" fillId="0" borderId="0" xfId="0" applyFont="true" applyBorder="true" applyAlignment="true" applyProtection="false">
      <alignment horizontal="center" vertical="bottom" textRotation="0" wrapText="false" indent="0" shrinkToFit="false"/>
      <protection locked="true" hidden="false"/>
    </xf>
    <xf numFmtId="164" fontId="12" fillId="0" borderId="0" xfId="0" applyFont="true" applyBorder="true" applyAlignment="true" applyProtection="false">
      <alignment horizontal="center" vertical="bottom" textRotation="0" wrapText="false" indent="0" shrinkToFit="false"/>
      <protection locked="true" hidden="false"/>
    </xf>
    <xf numFmtId="164" fontId="13" fillId="3" borderId="0" xfId="0" applyFont="true" applyBorder="true" applyAlignment="true" applyProtection="false">
      <alignment horizontal="left" vertical="center" textRotation="0" wrapText="false" indent="1" shrinkToFit="false"/>
      <protection locked="true" hidden="false"/>
    </xf>
    <xf numFmtId="164" fontId="9" fillId="0" borderId="0" xfId="0" applyFont="true" applyBorder="true" applyAlignment="false" applyProtection="false">
      <alignment horizontal="general" vertical="bottom" textRotation="0" wrapText="false" indent="0" shrinkToFit="false"/>
      <protection locked="true" hidden="false"/>
    </xf>
    <xf numFmtId="164" fontId="14" fillId="4" borderId="0" xfId="0" applyFont="true" applyBorder="true" applyAlignment="true" applyProtection="false">
      <alignment horizontal="left" vertical="center" textRotation="0" wrapText="false" indent="1"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2" xfId="0" applyFont="true" applyBorder="true" applyAlignment="true" applyProtection="false">
      <alignment horizontal="general" vertical="center" textRotation="0" wrapText="false" indent="0" shrinkToFit="false"/>
      <protection locked="true" hidden="false"/>
    </xf>
    <xf numFmtId="164" fontId="10" fillId="0" borderId="0" xfId="0" applyFont="true" applyBorder="true" applyAlignment="false" applyProtection="false">
      <alignment horizontal="general" vertical="bottom" textRotation="0" wrapText="false" indent="0" shrinkToFit="false"/>
      <protection locked="true" hidden="false"/>
    </xf>
    <xf numFmtId="165" fontId="16" fillId="0" borderId="2" xfId="0" applyFont="true" applyBorder="true" applyAlignment="true" applyProtection="false">
      <alignment horizontal="general" vertical="center" textRotation="0" wrapText="false" indent="0" shrinkToFit="false"/>
      <protection locked="true" hidden="false"/>
    </xf>
    <xf numFmtId="166" fontId="16" fillId="0" borderId="2" xfId="0" applyFont="true" applyBorder="true" applyAlignment="true" applyProtection="false">
      <alignment horizontal="general" vertical="center" textRotation="0" wrapText="false" indent="0" shrinkToFit="false"/>
      <protection locked="true" hidden="false"/>
    </xf>
    <xf numFmtId="164" fontId="9" fillId="2"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true" applyProtection="false">
      <alignment horizontal="general" vertical="bottom" textRotation="0" wrapText="true" indent="0" shrinkToFit="false"/>
      <protection locked="true" hidden="false"/>
    </xf>
    <xf numFmtId="164" fontId="18" fillId="3" borderId="1" xfId="0" applyFont="true" applyBorder="true" applyAlignment="true" applyProtection="false">
      <alignment horizontal="center" vertical="center" textRotation="0" wrapText="tru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general" vertical="center" textRotation="0" wrapText="true" indent="0" shrinkToFit="false"/>
      <protection locked="true" hidden="false"/>
    </xf>
    <xf numFmtId="167" fontId="16" fillId="0" borderId="1" xfId="0" applyFont="true" applyBorder="true" applyAlignment="false" applyProtection="false">
      <alignment horizontal="general" vertical="bottom" textRotation="0" wrapText="false" indent="0" shrinkToFit="false"/>
      <protection locked="true" hidden="false"/>
    </xf>
    <xf numFmtId="168" fontId="16" fillId="0" borderId="1" xfId="0" applyFont="true" applyBorder="true" applyAlignment="false" applyProtection="false">
      <alignment horizontal="general" vertical="bottom" textRotation="0" wrapText="false" indent="0" shrinkToFit="false"/>
      <protection locked="true" hidden="false"/>
    </xf>
    <xf numFmtId="168" fontId="9" fillId="0" borderId="1" xfId="0" applyFont="true" applyBorder="true" applyAlignment="false" applyProtection="false">
      <alignment horizontal="general" vertical="bottom" textRotation="0" wrapText="false" indent="0" shrinkToFit="false"/>
      <protection locked="true" hidden="false"/>
    </xf>
    <xf numFmtId="164" fontId="9" fillId="2" borderId="1" xfId="0" applyFont="true" applyBorder="true" applyAlignment="fals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general" vertical="center" textRotation="0" wrapText="true" indent="0" shrinkToFit="false"/>
      <protection locked="true" hidden="false"/>
    </xf>
    <xf numFmtId="167" fontId="16" fillId="2" borderId="1" xfId="0" applyFont="true" applyBorder="true" applyAlignment="false" applyProtection="false">
      <alignment horizontal="general" vertical="bottom" textRotation="0" wrapText="false" indent="0" shrinkToFit="false"/>
      <protection locked="true" hidden="false"/>
    </xf>
    <xf numFmtId="168" fontId="16" fillId="2" borderId="1" xfId="0" applyFont="true" applyBorder="true" applyAlignment="false" applyProtection="false">
      <alignment horizontal="general" vertical="bottom" textRotation="0" wrapText="false" indent="0" shrinkToFit="false"/>
      <protection locked="true" hidden="false"/>
    </xf>
    <xf numFmtId="168" fontId="9" fillId="2" borderId="1" xfId="0" applyFont="true" applyBorder="true" applyAlignment="false" applyProtection="false">
      <alignment horizontal="general" vertical="bottom" textRotation="0" wrapText="false" indent="0" shrinkToFit="false"/>
      <protection locked="true" hidden="false"/>
    </xf>
    <xf numFmtId="164" fontId="0" fillId="5" borderId="1" xfId="0" applyFont="false" applyBorder="true" applyAlignment="false" applyProtection="false">
      <alignment horizontal="general" vertical="bottom" textRotation="0" wrapText="false" indent="0" shrinkToFit="false"/>
      <protection locked="true" hidden="false"/>
    </xf>
    <xf numFmtId="164" fontId="15" fillId="5" borderId="1" xfId="0" applyFont="true" applyBorder="true" applyAlignment="true" applyProtection="false">
      <alignment horizontal="right" vertical="bottom" textRotation="0" wrapText="false" indent="0" shrinkToFit="false"/>
      <protection locked="true" hidden="false"/>
    </xf>
    <xf numFmtId="168" fontId="19" fillId="5"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9" fontId="16" fillId="0" borderId="1" xfId="0" applyFont="true" applyBorder="true" applyAlignment="false" applyProtection="false">
      <alignment horizontal="general" vertical="bottom" textRotation="0" wrapText="false" indent="0" shrinkToFit="false"/>
      <protection locked="true" hidden="false"/>
    </xf>
    <xf numFmtId="169" fontId="16" fillId="2" borderId="1" xfId="0" applyFont="true" applyBorder="true" applyAlignment="false" applyProtection="false">
      <alignment horizontal="general" vertical="bottom" textRotation="0" wrapText="false" indent="0" shrinkToFit="false"/>
      <protection locked="true" hidden="false"/>
    </xf>
    <xf numFmtId="164" fontId="0" fillId="6" borderId="1" xfId="0" applyFont="false" applyBorder="true" applyAlignment="false" applyProtection="false">
      <alignment horizontal="general" vertical="bottom" textRotation="0" wrapText="false" indent="0" shrinkToFit="false"/>
      <protection locked="true" hidden="false"/>
    </xf>
    <xf numFmtId="164" fontId="15" fillId="6" borderId="1" xfId="0" applyFont="true" applyBorder="true" applyAlignment="false" applyProtection="false">
      <alignment horizontal="general" vertical="bottom" textRotation="0" wrapText="false" indent="0" shrinkToFit="false"/>
      <protection locked="true" hidden="false"/>
    </xf>
    <xf numFmtId="168" fontId="20" fillId="6" borderId="1"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6" fontId="21" fillId="0" borderId="2" xfId="0" applyFont="true" applyBorder="true" applyAlignment="true" applyProtection="false">
      <alignment horizontal="general" vertical="center" textRotation="0" wrapText="false" indent="0" shrinkToFit="false"/>
      <protection locked="true" hidden="false"/>
    </xf>
    <xf numFmtId="169" fontId="21" fillId="0" borderId="2" xfId="0" applyFont="true" applyBorder="true" applyAlignment="true" applyProtection="false">
      <alignment horizontal="general" vertical="center" textRotation="0" wrapText="false" indent="0" shrinkToFit="false"/>
      <protection locked="true" hidden="false"/>
    </xf>
    <xf numFmtId="169" fontId="16" fillId="0" borderId="2" xfId="0" applyFont="true" applyBorder="true" applyAlignment="true" applyProtection="false">
      <alignment horizontal="general" vertical="center" textRotation="0" wrapText="false" indent="0" shrinkToFit="false"/>
      <protection locked="true" hidden="false"/>
    </xf>
    <xf numFmtId="168" fontId="21" fillId="0" borderId="2" xfId="0" applyFont="true" applyBorder="true" applyAlignment="true" applyProtection="false">
      <alignment horizontal="general" vertical="center" textRotation="0" wrapText="false" indent="0" shrinkToFit="false"/>
      <protection locked="true" hidden="false"/>
    </xf>
    <xf numFmtId="164" fontId="22" fillId="6" borderId="1" xfId="0" applyFont="true" applyBorder="true" applyAlignment="false" applyProtection="false">
      <alignment horizontal="general" vertical="bottom" textRotation="0" wrapText="false" indent="0" shrinkToFit="false"/>
      <protection locked="true" hidden="false"/>
    </xf>
    <xf numFmtId="168" fontId="16" fillId="0" borderId="2" xfId="0" applyFont="true" applyBorder="true" applyAlignment="true" applyProtection="false">
      <alignment horizontal="general" vertical="center" textRotation="0" wrapText="false" indent="0" shrinkToFit="false"/>
      <protection locked="true" hidden="false"/>
    </xf>
    <xf numFmtId="164" fontId="9" fillId="0" borderId="1" xfId="0" applyFont="true" applyBorder="true" applyAlignment="true" applyProtection="false">
      <alignment horizontal="center" vertical="bottom" textRotation="0" wrapText="false" indent="0" shrinkToFit="false"/>
      <protection locked="true" hidden="false"/>
    </xf>
    <xf numFmtId="164" fontId="9" fillId="2" borderId="1" xfId="0" applyFont="true" applyBorder="true" applyAlignment="true" applyProtection="false">
      <alignment horizontal="center" vertical="bottom" textRotation="0" wrapText="false" indent="0" shrinkToFit="false"/>
      <protection locked="true" hidden="false"/>
    </xf>
    <xf numFmtId="164" fontId="15" fillId="0" borderId="1" xfId="0" applyFont="true" applyBorder="true" applyAlignment="false" applyProtection="false">
      <alignment horizontal="general" vertical="bottom" textRotation="0" wrapText="false" indent="0" shrinkToFit="false"/>
      <protection locked="true" hidden="false"/>
    </xf>
    <xf numFmtId="170" fontId="9" fillId="0" borderId="1" xfId="0" applyFont="true" applyBorder="true" applyAlignment="false" applyProtection="false">
      <alignment horizontal="general" vertical="bottom" textRotation="0" wrapText="false" indent="0" shrinkToFit="false"/>
      <protection locked="true" hidden="false"/>
    </xf>
    <xf numFmtId="164" fontId="22" fillId="5" borderId="1" xfId="0" applyFont="true" applyBorder="true" applyAlignment="false" applyProtection="false">
      <alignment horizontal="general" vertical="bottom" textRotation="0" wrapText="false" indent="0" shrinkToFit="false"/>
      <protection locked="true" hidden="false"/>
    </xf>
    <xf numFmtId="168" fontId="20" fillId="5" borderId="1" xfId="0" applyFont="true" applyBorder="true" applyAlignment="false" applyProtection="false">
      <alignment horizontal="general" vertical="bottom" textRotation="0" wrapText="false" indent="0" shrinkToFit="false"/>
      <protection locked="true" hidden="false"/>
    </xf>
    <xf numFmtId="167" fontId="9" fillId="0" borderId="1" xfId="0" applyFont="true" applyBorder="true" applyAlignment="false" applyProtection="false">
      <alignment horizontal="general" vertical="bottom" textRotation="0" wrapText="false" indent="0" shrinkToFit="false"/>
      <protection locked="true" hidden="false"/>
    </xf>
    <xf numFmtId="166" fontId="9" fillId="0" borderId="1" xfId="0" applyFont="true" applyBorder="tru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7" fontId="9" fillId="2" borderId="1" xfId="0" applyFont="true" applyBorder="true" applyAlignment="false" applyProtection="false">
      <alignment horizontal="general" vertical="bottom" textRotation="0" wrapText="false" indent="0" shrinkToFit="false"/>
      <protection locked="true" hidden="false"/>
    </xf>
    <xf numFmtId="166" fontId="9" fillId="2" borderId="1" xfId="0" applyFont="true" applyBorder="true" applyAlignment="false" applyProtection="false">
      <alignment horizontal="general" vertical="bottom" textRotation="0" wrapText="false" indent="0" shrinkToFit="false"/>
      <protection locked="true" hidden="false"/>
    </xf>
    <xf numFmtId="164" fontId="10" fillId="2" borderId="1" xfId="0" applyFont="true" applyBorder="true" applyAlignment="false" applyProtection="false">
      <alignment horizontal="general" vertical="bottom" textRotation="0" wrapText="false" indent="0" shrinkToFit="false"/>
      <protection locked="true" hidden="false"/>
    </xf>
    <xf numFmtId="164" fontId="15" fillId="5" borderId="1" xfId="0" applyFont="true" applyBorder="true" applyAlignment="false" applyProtection="false">
      <alignment horizontal="general" vertical="bottom" textRotation="0" wrapText="false" indent="0" shrinkToFit="false"/>
      <protection locked="true" hidden="false"/>
    </xf>
    <xf numFmtId="168" fontId="21" fillId="0" borderId="1" xfId="0" applyFont="true" applyBorder="true" applyAlignment="false" applyProtection="false">
      <alignment horizontal="general" vertical="bottom" textRotation="0" wrapText="false" indent="0" shrinkToFit="false"/>
      <protection locked="true" hidden="false"/>
    </xf>
    <xf numFmtId="168" fontId="21" fillId="2" borderId="1" xfId="0" applyFont="true" applyBorder="true" applyAlignment="false" applyProtection="false">
      <alignment horizontal="general" vertical="bottom" textRotation="0" wrapText="false" indent="0" shrinkToFit="false"/>
      <protection locked="true" hidden="false"/>
    </xf>
    <xf numFmtId="169" fontId="19" fillId="7" borderId="1" xfId="0" applyFont="true" applyBorder="true" applyAlignment="false" applyProtection="false">
      <alignment horizontal="general" vertical="bottom" textRotation="0" wrapText="false" indent="0" shrinkToFit="false"/>
      <protection locked="true" hidden="false"/>
    </xf>
    <xf numFmtId="168" fontId="20" fillId="6" borderId="1" xfId="0" applyFont="true" applyBorder="true" applyAlignment="true" applyProtection="false">
      <alignment horizontal="general" vertical="center" textRotation="0" wrapText="false" indent="0" shrinkToFit="false"/>
      <protection locked="true" hidden="false"/>
    </xf>
    <xf numFmtId="164" fontId="23" fillId="3" borderId="0" xfId="0" applyFont="true" applyBorder="true" applyAlignment="true" applyProtection="false">
      <alignment horizontal="center" vertical="center" textRotation="0" wrapText="false" indent="0" shrinkToFit="false"/>
      <protection locked="true" hidden="false"/>
    </xf>
    <xf numFmtId="164" fontId="24" fillId="0" borderId="0" xfId="0" applyFont="true" applyBorder="true" applyAlignment="true" applyProtection="false">
      <alignment horizontal="center" vertical="bottom" textRotation="0" wrapText="false" indent="0" shrinkToFit="false"/>
      <protection locked="true" hidden="false"/>
    </xf>
    <xf numFmtId="164" fontId="21" fillId="0" borderId="2" xfId="0" applyFont="true" applyBorder="true" applyAlignment="true" applyProtection="false">
      <alignment horizontal="general" vertical="center" textRotation="0" wrapText="false" indent="0" shrinkToFit="false"/>
      <protection locked="true" hidden="false"/>
    </xf>
    <xf numFmtId="165" fontId="21" fillId="0" borderId="2" xfId="0" applyFont="true" applyBorder="true" applyAlignment="true" applyProtection="false">
      <alignment horizontal="general" vertical="center" textRotation="0" wrapText="false" indent="0" shrinkToFit="false"/>
      <protection locked="true" hidden="false"/>
    </xf>
    <xf numFmtId="169" fontId="9" fillId="0" borderId="1" xfId="0" applyFont="true" applyBorder="true" applyAlignment="false" applyProtection="false">
      <alignment horizontal="general" vertical="bottom" textRotation="0" wrapText="false" indent="0" shrinkToFit="false"/>
      <protection locked="true" hidden="false"/>
    </xf>
    <xf numFmtId="169" fontId="9" fillId="2" borderId="1" xfId="0" applyFont="true" applyBorder="true" applyAlignment="false" applyProtection="false">
      <alignment horizontal="general" vertical="bottom" textRotation="0" wrapText="false" indent="0" shrinkToFit="false"/>
      <protection locked="true" hidden="false"/>
    </xf>
    <xf numFmtId="164" fontId="25" fillId="6" borderId="1" xfId="0" applyFont="true" applyBorder="true" applyAlignment="true" applyProtection="false">
      <alignment horizontal="center" vertical="bottom" textRotation="0" wrapText="false" indent="0" shrinkToFit="false"/>
      <protection locked="true" hidden="false"/>
    </xf>
    <xf numFmtId="171" fontId="26" fillId="6" borderId="1" xfId="0" applyFont="true" applyBorder="true" applyAlignment="true" applyProtection="false">
      <alignment horizontal="center" vertical="bottom" textRotation="0" wrapText="false" indent="0" shrinkToFit="false"/>
      <protection locked="true" hidden="false"/>
    </xf>
    <xf numFmtId="164" fontId="10" fillId="7" borderId="1" xfId="0" applyFont="true" applyBorder="true" applyAlignment="true" applyProtection="false">
      <alignment horizontal="center" vertical="bottom" textRotation="0" wrapText="fals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548235"/>
      <rgbColor rgb="FF800080"/>
      <rgbColor rgb="FF008080"/>
      <rgbColor rgb="FFBFBFBF"/>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C9A227"/>
      <rgbColor rgb="FFFF6600"/>
      <rgbColor rgb="FF595959"/>
      <rgbColor rgb="FF7F7F7F"/>
      <rgbColor rgb="FF1F3864"/>
      <rgbColor rgb="FF339966"/>
      <rgbColor rgb="FF003300"/>
      <rgbColor rgb="FF333300"/>
      <rgbColor rgb="FF993300"/>
      <rgbColor rgb="FF993366"/>
      <rgbColor rgb="FF2E5395"/>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2.vml"/>
</Relationships>
</file>

<file path=xl/worksheets/_rels/sheet6.xml.rels><?xml version="1.0" encoding="UTF-8"?>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vmlDrawing3.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true"/>
  </sheetPr>
  <dimension ref="B1:G5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7" min="2" style="0" width="14"/>
    <col collapsed="false" customWidth="true" hidden="false" outlineLevel="0" max="8" min="8" style="0" width="3"/>
  </cols>
  <sheetData>
    <row r="1" customFormat="false" ht="7.5" hidden="false" customHeight="true" outlineLevel="0" collapsed="false"/>
    <row r="2" customFormat="false" ht="7.5" hidden="false" customHeight="true" outlineLevel="0" collapsed="false"/>
    <row r="3" customFormat="false" ht="7.5" hidden="false" customHeight="true" outlineLevel="0" collapsed="false"/>
    <row r="4" customFormat="false" ht="7.5" hidden="false" customHeight="true" outlineLevel="0" collapsed="false"/>
    <row r="6" customFormat="false" ht="15" hidden="false" customHeight="false" outlineLevel="0" collapsed="false">
      <c r="B6" s="1" t="s">
        <v>0</v>
      </c>
      <c r="C6" s="1"/>
      <c r="D6" s="1"/>
      <c r="E6" s="1"/>
      <c r="F6" s="1"/>
      <c r="G6" s="1"/>
    </row>
    <row r="7" customFormat="false" ht="9.75" hidden="false" customHeight="true" outlineLevel="0" collapsed="false"/>
    <row r="8" customFormat="false" ht="9.75" hidden="false" customHeight="true" outlineLevel="0" collapsed="false"/>
    <row r="9" customFormat="false" ht="9.75" hidden="false" customHeight="true" outlineLevel="0" collapsed="false"/>
    <row r="10" customFormat="false" ht="15" hidden="false" customHeight="true" outlineLevel="0" collapsed="false">
      <c r="B10" s="2" t="s">
        <v>1</v>
      </c>
      <c r="C10" s="2"/>
      <c r="D10" s="2"/>
      <c r="E10" s="2"/>
      <c r="F10" s="2"/>
      <c r="G10" s="2"/>
    </row>
    <row r="11" customFormat="false" ht="15" hidden="false" customHeight="false" outlineLevel="0" collapsed="false">
      <c r="B11" s="2"/>
      <c r="C11" s="2"/>
      <c r="D11" s="2"/>
      <c r="E11" s="2"/>
      <c r="F11" s="2"/>
      <c r="G11" s="2"/>
    </row>
    <row r="12" customFormat="false" ht="15" hidden="false" customHeight="false" outlineLevel="0" collapsed="false">
      <c r="B12" s="2"/>
      <c r="C12" s="2"/>
      <c r="D12" s="2"/>
      <c r="E12" s="2"/>
      <c r="F12" s="2"/>
      <c r="G12" s="2"/>
    </row>
    <row r="13" customFormat="false" ht="15" hidden="false" customHeight="false" outlineLevel="0" collapsed="false">
      <c r="B13" s="2"/>
      <c r="C13" s="2"/>
      <c r="D13" s="2"/>
      <c r="E13" s="2"/>
      <c r="F13" s="2"/>
      <c r="G13" s="2"/>
    </row>
    <row r="14" customFormat="false" ht="15" hidden="false" customHeight="false" outlineLevel="0" collapsed="false">
      <c r="B14" s="2"/>
      <c r="C14" s="2"/>
      <c r="D14" s="2"/>
      <c r="E14" s="2"/>
      <c r="F14" s="2"/>
      <c r="G14" s="2"/>
    </row>
    <row r="15" customFormat="false" ht="15" hidden="false" customHeight="true" outlineLevel="0" collapsed="false">
      <c r="B15" s="3" t="s">
        <v>2</v>
      </c>
      <c r="C15" s="3"/>
      <c r="D15" s="3"/>
      <c r="E15" s="3"/>
      <c r="F15" s="3"/>
      <c r="G15" s="3"/>
    </row>
    <row r="16" customFormat="false" ht="15" hidden="false" customHeight="false" outlineLevel="0" collapsed="false">
      <c r="B16" s="3"/>
      <c r="C16" s="3"/>
      <c r="D16" s="3"/>
      <c r="E16" s="3"/>
      <c r="F16" s="3"/>
      <c r="G16" s="3"/>
    </row>
    <row r="17" customFormat="false" ht="9.75" hidden="false" customHeight="true" outlineLevel="0" collapsed="false"/>
    <row r="18" customFormat="false" ht="9.75" hidden="false" customHeight="true" outlineLevel="0" collapsed="false"/>
    <row r="19" customFormat="false" ht="9.75" hidden="false" customHeight="true" outlineLevel="0" collapsed="false"/>
    <row r="20" customFormat="false" ht="16.15" hidden="false" customHeight="false" outlineLevel="0" collapsed="false">
      <c r="B20" s="4" t="s">
        <v>3</v>
      </c>
      <c r="C20" s="4"/>
      <c r="D20" s="4"/>
      <c r="E20" s="4"/>
      <c r="F20" s="4"/>
      <c r="G20" s="4"/>
    </row>
    <row r="23" customFormat="false" ht="15" hidden="false" customHeight="false" outlineLevel="0" collapsed="false">
      <c r="C23" s="5"/>
      <c r="D23" s="5"/>
      <c r="E23" s="5"/>
      <c r="F23" s="5"/>
    </row>
    <row r="24" customFormat="false" ht="15" hidden="false" customHeight="false" outlineLevel="0" collapsed="false">
      <c r="C24" s="6" t="s">
        <v>4</v>
      </c>
      <c r="D24" s="7" t="s">
        <v>5</v>
      </c>
      <c r="E24" s="7"/>
      <c r="F24" s="7"/>
    </row>
    <row r="25" customFormat="false" ht="15" hidden="false" customHeight="false" outlineLevel="0" collapsed="false">
      <c r="C25" s="6" t="s">
        <v>6</v>
      </c>
      <c r="D25" s="7" t="s">
        <v>7</v>
      </c>
      <c r="E25" s="7"/>
      <c r="F25" s="7"/>
    </row>
    <row r="26" customFormat="false" ht="15" hidden="false" customHeight="false" outlineLevel="0" collapsed="false">
      <c r="C26" s="6" t="s">
        <v>8</v>
      </c>
      <c r="D26" s="7" t="s">
        <v>9</v>
      </c>
      <c r="E26" s="7"/>
      <c r="F26" s="7"/>
    </row>
    <row r="27" customFormat="false" ht="15" hidden="false" customHeight="false" outlineLevel="0" collapsed="false">
      <c r="C27" s="6" t="s">
        <v>10</v>
      </c>
      <c r="D27" s="7" t="s">
        <v>11</v>
      </c>
      <c r="E27" s="7"/>
      <c r="F27" s="7"/>
    </row>
    <row r="28" customFormat="false" ht="15" hidden="false" customHeight="false" outlineLevel="0" collapsed="false">
      <c r="C28" s="6" t="s">
        <v>12</v>
      </c>
      <c r="D28" s="7" t="s">
        <v>13</v>
      </c>
      <c r="E28" s="7"/>
      <c r="F28" s="7"/>
    </row>
    <row r="29" customFormat="false" ht="15" hidden="false" customHeight="false" outlineLevel="0" collapsed="false">
      <c r="C29" s="6" t="s">
        <v>14</v>
      </c>
      <c r="D29" s="7" t="s">
        <v>15</v>
      </c>
      <c r="E29" s="7"/>
      <c r="F29" s="7"/>
    </row>
    <row r="30" customFormat="false" ht="15" hidden="false" customHeight="false" outlineLevel="0" collapsed="false">
      <c r="C30" s="6" t="s">
        <v>16</v>
      </c>
      <c r="D30" s="7" t="s">
        <v>17</v>
      </c>
      <c r="E30" s="7"/>
      <c r="F30" s="7"/>
    </row>
    <row r="31" customFormat="false" ht="15" hidden="false" customHeight="false" outlineLevel="0" collapsed="false">
      <c r="C31" s="6" t="s">
        <v>18</v>
      </c>
      <c r="D31" s="7" t="s">
        <v>19</v>
      </c>
      <c r="E31" s="7"/>
      <c r="F31" s="7"/>
    </row>
    <row r="32" customFormat="false" ht="15" hidden="false" customHeight="false" outlineLevel="0" collapsed="false">
      <c r="C32" s="5"/>
      <c r="D32" s="5"/>
      <c r="E32" s="5"/>
      <c r="F32" s="5"/>
    </row>
    <row r="36" customFormat="false" ht="15" hidden="false" customHeight="true" outlineLevel="0" collapsed="false">
      <c r="B36" s="8" t="s">
        <v>20</v>
      </c>
      <c r="C36" s="8"/>
      <c r="D36" s="8"/>
      <c r="E36" s="8"/>
      <c r="F36" s="8"/>
      <c r="G36" s="8"/>
    </row>
    <row r="37" customFormat="false" ht="15" hidden="false" customHeight="false" outlineLevel="0" collapsed="false">
      <c r="B37" s="8"/>
      <c r="C37" s="8"/>
      <c r="D37" s="8"/>
      <c r="E37" s="8"/>
      <c r="F37" s="8"/>
      <c r="G37" s="8"/>
    </row>
    <row r="40" customFormat="false" ht="15" hidden="false" customHeight="false" outlineLevel="0" collapsed="false">
      <c r="B40" s="9" t="s">
        <v>21</v>
      </c>
      <c r="C40" s="9"/>
      <c r="D40" s="9"/>
      <c r="E40" s="9"/>
      <c r="F40" s="9"/>
      <c r="G40" s="9"/>
    </row>
    <row r="42" customFormat="false" ht="15" hidden="false" customHeight="false" outlineLevel="0" collapsed="false">
      <c r="B42" s="10" t="s">
        <v>22</v>
      </c>
      <c r="C42" s="10"/>
      <c r="D42" s="10"/>
      <c r="E42" s="10"/>
      <c r="F42" s="10"/>
      <c r="G42" s="10"/>
    </row>
    <row r="45" customFormat="false" ht="19.5" hidden="false" customHeight="true" outlineLevel="0" collapsed="false">
      <c r="B45" s="11" t="s">
        <v>23</v>
      </c>
      <c r="C45" s="11"/>
      <c r="D45" s="11"/>
      <c r="E45" s="11"/>
      <c r="F45" s="11"/>
      <c r="G45" s="11"/>
    </row>
    <row r="46" customFormat="false" ht="15" hidden="false" customHeight="false" outlineLevel="0" collapsed="false">
      <c r="C46" s="12" t="s">
        <v>24</v>
      </c>
      <c r="D46" s="12"/>
      <c r="E46" s="12"/>
      <c r="F46" s="12"/>
    </row>
    <row r="47" customFormat="false" ht="15" hidden="false" customHeight="false" outlineLevel="0" collapsed="false">
      <c r="C47" s="12" t="s">
        <v>25</v>
      </c>
      <c r="D47" s="12"/>
      <c r="E47" s="12"/>
      <c r="F47" s="12"/>
    </row>
    <row r="48" customFormat="false" ht="15" hidden="false" customHeight="false" outlineLevel="0" collapsed="false">
      <c r="C48" s="12" t="s">
        <v>26</v>
      </c>
      <c r="D48" s="12"/>
      <c r="E48" s="12"/>
      <c r="F48" s="12"/>
    </row>
    <row r="49" customFormat="false" ht="15" hidden="false" customHeight="false" outlineLevel="0" collapsed="false">
      <c r="C49" s="12" t="s">
        <v>27</v>
      </c>
      <c r="D49" s="12"/>
      <c r="E49" s="12"/>
      <c r="F49" s="12"/>
    </row>
    <row r="50" customFormat="false" ht="15" hidden="false" customHeight="false" outlineLevel="0" collapsed="false">
      <c r="C50" s="12" t="s">
        <v>28</v>
      </c>
      <c r="D50" s="12"/>
      <c r="E50" s="12"/>
      <c r="F50" s="12"/>
    </row>
    <row r="51" customFormat="false" ht="15" hidden="false" customHeight="false" outlineLevel="0" collapsed="false">
      <c r="C51" s="12" t="s">
        <v>29</v>
      </c>
      <c r="D51" s="12"/>
      <c r="E51" s="12"/>
      <c r="F51" s="12"/>
    </row>
    <row r="52" customFormat="false" ht="15" hidden="false" customHeight="false" outlineLevel="0" collapsed="false">
      <c r="C52" s="12" t="s">
        <v>30</v>
      </c>
      <c r="D52" s="12"/>
      <c r="E52" s="12"/>
      <c r="F52" s="12"/>
    </row>
    <row r="53" customFormat="false" ht="15" hidden="false" customHeight="false" outlineLevel="0" collapsed="false">
      <c r="C53" s="12" t="s">
        <v>31</v>
      </c>
      <c r="D53" s="12"/>
      <c r="E53" s="12"/>
      <c r="F53" s="12"/>
    </row>
    <row r="54" customFormat="false" ht="15" hidden="false" customHeight="false" outlineLevel="0" collapsed="false">
      <c r="C54" s="12" t="s">
        <v>32</v>
      </c>
      <c r="D54" s="12"/>
      <c r="E54" s="12"/>
      <c r="F54" s="12"/>
    </row>
    <row r="55" customFormat="false" ht="15" hidden="false" customHeight="false" outlineLevel="0" collapsed="false">
      <c r="C55" s="12" t="s">
        <v>33</v>
      </c>
      <c r="D55" s="12"/>
      <c r="E55" s="12"/>
      <c r="F55" s="12"/>
    </row>
  </sheetData>
  <mergeCells count="26">
    <mergeCell ref="B6:G6"/>
    <mergeCell ref="B10:G14"/>
    <mergeCell ref="B15:G16"/>
    <mergeCell ref="B20:G20"/>
    <mergeCell ref="D24:F24"/>
    <mergeCell ref="D25:F25"/>
    <mergeCell ref="D26:F26"/>
    <mergeCell ref="D27:F27"/>
    <mergeCell ref="D28:F28"/>
    <mergeCell ref="D29:F29"/>
    <mergeCell ref="D30:F30"/>
    <mergeCell ref="D31:F31"/>
    <mergeCell ref="B36:G37"/>
    <mergeCell ref="B40:G40"/>
    <mergeCell ref="B42:G42"/>
    <mergeCell ref="B45:G45"/>
    <mergeCell ref="C46:F46"/>
    <mergeCell ref="C47:F47"/>
    <mergeCell ref="C48:F48"/>
    <mergeCell ref="C49:F49"/>
    <mergeCell ref="C50:F50"/>
    <mergeCell ref="C51:F51"/>
    <mergeCell ref="C52:F52"/>
    <mergeCell ref="C53:F53"/>
    <mergeCell ref="C54:F54"/>
    <mergeCell ref="C55:F55"/>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5395"/>
    <pageSetUpPr fitToPage="true"/>
  </sheetPr>
  <dimension ref="B2:G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2" topLeftCell="B3" activePane="bottomRight" state="frozen"/>
      <selection pane="topLeft" activeCell="A1" activeCellId="0" sqref="A1"/>
      <selection pane="topRight" activeCell="B1" activeCellId="0" sqref="B1"/>
      <selection pane="bottomLeft" activeCell="A3" activeCellId="0" sqref="A3"/>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4"/>
    <col collapsed="false" customWidth="true" hidden="false" outlineLevel="0" max="3" min="3" style="0" width="3"/>
    <col collapsed="false" customWidth="true" hidden="false" outlineLevel="0" max="7" min="4" style="0" width="14"/>
    <col collapsed="false" customWidth="true" hidden="false" outlineLevel="0" max="8" min="8" style="0" width="3"/>
  </cols>
  <sheetData>
    <row r="2" customFormat="false" ht="19.5" hidden="false" customHeight="true" outlineLevel="0" collapsed="false">
      <c r="B2" s="11" t="s">
        <v>34</v>
      </c>
      <c r="C2" s="11"/>
      <c r="D2" s="11"/>
      <c r="E2" s="11"/>
      <c r="F2" s="11"/>
      <c r="G2" s="11"/>
    </row>
    <row r="4" customFormat="false" ht="18" hidden="false" customHeight="true" outlineLevel="0" collapsed="false">
      <c r="B4" s="13" t="s">
        <v>35</v>
      </c>
      <c r="C4" s="13"/>
      <c r="D4" s="13"/>
      <c r="E4" s="13"/>
      <c r="F4" s="13"/>
      <c r="G4" s="13"/>
    </row>
    <row r="5" customFormat="false" ht="15" hidden="false" customHeight="false" outlineLevel="0" collapsed="false">
      <c r="B5" s="14" t="s">
        <v>4</v>
      </c>
      <c r="D5" s="15" t="s">
        <v>5</v>
      </c>
      <c r="E5" s="15"/>
      <c r="F5" s="15"/>
    </row>
    <row r="6" customFormat="false" ht="15" hidden="false" customHeight="false" outlineLevel="0" collapsed="false">
      <c r="B6" s="14" t="s">
        <v>36</v>
      </c>
      <c r="D6" s="15" t="s">
        <v>37</v>
      </c>
      <c r="E6" s="15"/>
      <c r="F6" s="15"/>
    </row>
    <row r="7" customFormat="false" ht="15" hidden="false" customHeight="false" outlineLevel="0" collapsed="false">
      <c r="B7" s="14" t="s">
        <v>38</v>
      </c>
      <c r="D7" s="15" t="s">
        <v>39</v>
      </c>
      <c r="E7" s="15"/>
      <c r="F7" s="15"/>
    </row>
    <row r="8" customFormat="false" ht="15" hidden="false" customHeight="false" outlineLevel="0" collapsed="false">
      <c r="B8" s="14" t="s">
        <v>40</v>
      </c>
      <c r="D8" s="15" t="s">
        <v>41</v>
      </c>
      <c r="E8" s="15"/>
      <c r="F8" s="15"/>
    </row>
    <row r="9" customFormat="false" ht="15" hidden="false" customHeight="false" outlineLevel="0" collapsed="false">
      <c r="B9" s="14" t="s">
        <v>42</v>
      </c>
      <c r="D9" s="15" t="s">
        <v>43</v>
      </c>
      <c r="E9" s="15"/>
      <c r="F9" s="15"/>
    </row>
    <row r="10" customFormat="false" ht="15" hidden="false" customHeight="false" outlineLevel="0" collapsed="false">
      <c r="B10" s="14" t="s">
        <v>44</v>
      </c>
      <c r="D10" s="15" t="s">
        <v>15</v>
      </c>
      <c r="E10" s="15"/>
      <c r="F10" s="15"/>
    </row>
    <row r="11" customFormat="false" ht="15" hidden="false" customHeight="false" outlineLevel="0" collapsed="false">
      <c r="B11" s="14" t="s">
        <v>45</v>
      </c>
      <c r="D11" s="15" t="s">
        <v>17</v>
      </c>
      <c r="E11" s="15"/>
      <c r="F11" s="15"/>
    </row>
    <row r="12" customFormat="false" ht="15" hidden="false" customHeight="false" outlineLevel="0" collapsed="false">
      <c r="B12" s="14" t="s">
        <v>46</v>
      </c>
      <c r="D12" s="15" t="s">
        <v>47</v>
      </c>
      <c r="E12" s="15"/>
      <c r="F12" s="15"/>
    </row>
    <row r="14" customFormat="false" ht="18" hidden="false" customHeight="true" outlineLevel="0" collapsed="false">
      <c r="B14" s="13" t="s">
        <v>48</v>
      </c>
      <c r="C14" s="13"/>
      <c r="D14" s="13"/>
      <c r="E14" s="13"/>
      <c r="F14" s="13"/>
      <c r="G14" s="13"/>
    </row>
    <row r="15" customFormat="false" ht="15" hidden="false" customHeight="false" outlineLevel="0" collapsed="false">
      <c r="B15" s="14" t="s">
        <v>10</v>
      </c>
      <c r="D15" s="15" t="s">
        <v>49</v>
      </c>
      <c r="E15" s="15"/>
      <c r="F15" s="15"/>
    </row>
    <row r="16" customFormat="false" ht="15" hidden="false" customHeight="false" outlineLevel="0" collapsed="false">
      <c r="B16" s="14" t="s">
        <v>6</v>
      </c>
      <c r="D16" s="15" t="s">
        <v>50</v>
      </c>
      <c r="E16" s="15"/>
      <c r="F16" s="15"/>
    </row>
    <row r="17" customFormat="false" ht="15" hidden="false" customHeight="false" outlineLevel="0" collapsed="false">
      <c r="B17" s="14" t="s">
        <v>51</v>
      </c>
      <c r="D17" s="15" t="s">
        <v>52</v>
      </c>
      <c r="E17" s="15"/>
      <c r="F17" s="15"/>
    </row>
    <row r="18" customFormat="false" ht="15" hidden="false" customHeight="false" outlineLevel="0" collapsed="false">
      <c r="B18" s="14" t="s">
        <v>53</v>
      </c>
      <c r="D18" s="15" t="s">
        <v>54</v>
      </c>
      <c r="E18" s="15"/>
      <c r="F18" s="15"/>
    </row>
    <row r="19" customFormat="false" ht="15" hidden="false" customHeight="false" outlineLevel="0" collapsed="false">
      <c r="B19" s="14" t="s">
        <v>55</v>
      </c>
      <c r="D19" s="15" t="s">
        <v>56</v>
      </c>
      <c r="E19" s="15"/>
      <c r="F19" s="15"/>
    </row>
    <row r="20" customFormat="false" ht="15" hidden="false" customHeight="false" outlineLevel="0" collapsed="false">
      <c r="B20" s="14" t="s">
        <v>18</v>
      </c>
      <c r="D20" s="15" t="s">
        <v>19</v>
      </c>
      <c r="E20" s="15"/>
      <c r="F20" s="15"/>
    </row>
    <row r="22" customFormat="false" ht="18" hidden="false" customHeight="true" outlineLevel="0" collapsed="false">
      <c r="B22" s="13" t="s">
        <v>57</v>
      </c>
      <c r="C22" s="13"/>
      <c r="D22" s="13"/>
      <c r="E22" s="13"/>
      <c r="F22" s="13"/>
      <c r="G22" s="13"/>
    </row>
    <row r="23" customFormat="false" ht="15" hidden="false" customHeight="false" outlineLevel="0" collapsed="false">
      <c r="B23" s="14" t="s">
        <v>58</v>
      </c>
      <c r="D23" s="15" t="s">
        <v>59</v>
      </c>
      <c r="E23" s="15"/>
      <c r="F23" s="15"/>
    </row>
    <row r="24" customFormat="false" ht="15" hidden="false" customHeight="false" outlineLevel="0" collapsed="false">
      <c r="B24" s="14" t="s">
        <v>60</v>
      </c>
      <c r="D24" s="15" t="s">
        <v>61</v>
      </c>
      <c r="E24" s="15"/>
      <c r="F24" s="15"/>
    </row>
    <row r="25" customFormat="false" ht="15" hidden="false" customHeight="false" outlineLevel="0" collapsed="false">
      <c r="B25" s="14" t="s">
        <v>62</v>
      </c>
      <c r="D25" s="15" t="s">
        <v>63</v>
      </c>
      <c r="E25" s="15"/>
      <c r="F25" s="15"/>
    </row>
    <row r="27" customFormat="false" ht="18" hidden="false" customHeight="true" outlineLevel="0" collapsed="false">
      <c r="B27" s="13" t="s">
        <v>64</v>
      </c>
      <c r="C27" s="13"/>
      <c r="D27" s="13"/>
      <c r="E27" s="13"/>
      <c r="F27" s="13"/>
      <c r="G27" s="13"/>
    </row>
    <row r="28" customFormat="false" ht="15" hidden="false" customHeight="false" outlineLevel="0" collapsed="false">
      <c r="B28" s="14" t="s">
        <v>65</v>
      </c>
      <c r="D28" s="15" t="s">
        <v>66</v>
      </c>
      <c r="E28" s="15"/>
      <c r="F28" s="15"/>
    </row>
    <row r="29" customFormat="false" ht="15" hidden="false" customHeight="false" outlineLevel="0" collapsed="false">
      <c r="B29" s="14" t="s">
        <v>67</v>
      </c>
      <c r="D29" s="15" t="s">
        <v>68</v>
      </c>
      <c r="E29" s="15"/>
      <c r="F29" s="15"/>
    </row>
    <row r="30" customFormat="false" ht="15" hidden="false" customHeight="false" outlineLevel="0" collapsed="false">
      <c r="B30" s="14" t="s">
        <v>69</v>
      </c>
      <c r="D30" s="15" t="s">
        <v>70</v>
      </c>
      <c r="E30" s="15"/>
      <c r="F30" s="15"/>
    </row>
    <row r="31" customFormat="false" ht="15" hidden="false" customHeight="false" outlineLevel="0" collapsed="false">
      <c r="B31" s="14" t="s">
        <v>71</v>
      </c>
      <c r="D31" s="15" t="s">
        <v>72</v>
      </c>
      <c r="E31" s="15"/>
      <c r="F31" s="15"/>
    </row>
    <row r="34" customFormat="false" ht="15" hidden="false" customHeight="false" outlineLevel="0" collapsed="false">
      <c r="B34" s="16" t="s">
        <v>73</v>
      </c>
      <c r="C34" s="16"/>
      <c r="D34" s="16"/>
      <c r="E34" s="16"/>
      <c r="F34" s="16"/>
      <c r="G34" s="16"/>
    </row>
  </sheetData>
  <mergeCells count="27">
    <mergeCell ref="B2:G2"/>
    <mergeCell ref="B4:G4"/>
    <mergeCell ref="D5:F5"/>
    <mergeCell ref="D6:F6"/>
    <mergeCell ref="D7:F7"/>
    <mergeCell ref="D8:F8"/>
    <mergeCell ref="D9:F9"/>
    <mergeCell ref="D10:F10"/>
    <mergeCell ref="D11:F11"/>
    <mergeCell ref="D12:F12"/>
    <mergeCell ref="B14:G14"/>
    <mergeCell ref="D15:F15"/>
    <mergeCell ref="D16:F16"/>
    <mergeCell ref="D17:F17"/>
    <mergeCell ref="D18:F18"/>
    <mergeCell ref="D19:F19"/>
    <mergeCell ref="D20:F20"/>
    <mergeCell ref="B22:G22"/>
    <mergeCell ref="D23:F23"/>
    <mergeCell ref="D24:F24"/>
    <mergeCell ref="D25:F25"/>
    <mergeCell ref="B27:G27"/>
    <mergeCell ref="D28:F28"/>
    <mergeCell ref="D29:F29"/>
    <mergeCell ref="D30:F30"/>
    <mergeCell ref="D31:F31"/>
    <mergeCell ref="B34:G34"/>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5395"/>
    <pageSetUpPr fitToPage="true"/>
  </sheetPr>
  <dimension ref="B2:G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2" topLeftCell="B3" activePane="bottomRight" state="frozen"/>
      <selection pane="topLeft" activeCell="A1" activeCellId="0" sqref="A1"/>
      <selection pane="topRight" activeCell="B1" activeCellId="0" sqref="B1"/>
      <selection pane="bottomLeft" activeCell="A3" activeCellId="0" sqref="A3"/>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3"/>
    <col collapsed="false" customWidth="true" hidden="false" outlineLevel="0" max="7" min="4" style="0" width="16"/>
    <col collapsed="false" customWidth="true" hidden="false" outlineLevel="0" max="8" min="8" style="0" width="3"/>
  </cols>
  <sheetData>
    <row r="2" customFormat="false" ht="19.5" hidden="false" customHeight="true" outlineLevel="0" collapsed="false">
      <c r="B2" s="11" t="s">
        <v>74</v>
      </c>
      <c r="C2" s="11"/>
      <c r="D2" s="11"/>
      <c r="E2" s="11"/>
      <c r="F2" s="11"/>
      <c r="G2" s="11"/>
    </row>
    <row r="4" customFormat="false" ht="18" hidden="false" customHeight="true" outlineLevel="0" collapsed="false">
      <c r="B4" s="13" t="s">
        <v>75</v>
      </c>
      <c r="C4" s="13"/>
      <c r="D4" s="13"/>
      <c r="E4" s="13"/>
      <c r="F4" s="13"/>
      <c r="G4" s="13"/>
    </row>
    <row r="5" customFormat="false" ht="15" hidden="false" customHeight="false" outlineLevel="0" collapsed="false">
      <c r="B5" s="14" t="s">
        <v>76</v>
      </c>
      <c r="D5" s="15" t="s">
        <v>77</v>
      </c>
      <c r="E5" s="15"/>
      <c r="F5" s="15"/>
    </row>
    <row r="6" customFormat="false" ht="15" hidden="false" customHeight="false" outlineLevel="0" collapsed="false">
      <c r="B6" s="14" t="s">
        <v>78</v>
      </c>
      <c r="D6" s="15" t="s">
        <v>79</v>
      </c>
      <c r="E6" s="15"/>
      <c r="F6" s="15"/>
    </row>
    <row r="7" customFormat="false" ht="15" hidden="false" customHeight="false" outlineLevel="0" collapsed="false">
      <c r="B7" s="14" t="s">
        <v>80</v>
      </c>
      <c r="D7" s="15" t="s">
        <v>81</v>
      </c>
      <c r="E7" s="15"/>
      <c r="F7" s="15"/>
    </row>
    <row r="8" customFormat="false" ht="15" hidden="false" customHeight="false" outlineLevel="0" collapsed="false">
      <c r="B8" s="14" t="s">
        <v>82</v>
      </c>
      <c r="D8" s="15" t="s">
        <v>83</v>
      </c>
      <c r="E8" s="15"/>
      <c r="F8" s="15"/>
    </row>
    <row r="9" customFormat="false" ht="15" hidden="false" customHeight="false" outlineLevel="0" collapsed="false">
      <c r="B9" s="14" t="s">
        <v>84</v>
      </c>
      <c r="D9" s="15" t="s">
        <v>5</v>
      </c>
      <c r="E9" s="15"/>
      <c r="F9" s="15"/>
    </row>
    <row r="11" customFormat="false" ht="18" hidden="false" customHeight="true" outlineLevel="0" collapsed="false">
      <c r="B11" s="13" t="s">
        <v>85</v>
      </c>
      <c r="C11" s="13"/>
      <c r="D11" s="13"/>
      <c r="E11" s="13"/>
      <c r="F11" s="13"/>
      <c r="G11" s="13"/>
    </row>
    <row r="12" customFormat="false" ht="15" hidden="false" customHeight="false" outlineLevel="0" collapsed="false">
      <c r="B12" s="14" t="s">
        <v>86</v>
      </c>
      <c r="D12" s="15" t="s">
        <v>87</v>
      </c>
      <c r="E12" s="15"/>
      <c r="F12" s="15"/>
    </row>
    <row r="13" customFormat="false" ht="15" hidden="false" customHeight="false" outlineLevel="0" collapsed="false">
      <c r="B13" s="14" t="s">
        <v>88</v>
      </c>
      <c r="D13" s="17" t="n">
        <v>42</v>
      </c>
      <c r="E13" s="17"/>
      <c r="F13" s="17"/>
    </row>
    <row r="14" customFormat="false" ht="15" hidden="false" customHeight="false" outlineLevel="0" collapsed="false">
      <c r="B14" s="14" t="s">
        <v>89</v>
      </c>
      <c r="D14" s="15" t="s">
        <v>90</v>
      </c>
      <c r="E14" s="15"/>
      <c r="F14" s="15"/>
    </row>
    <row r="15" customFormat="false" ht="15" hidden="false" customHeight="false" outlineLevel="0" collapsed="false">
      <c r="B15" s="14" t="s">
        <v>91</v>
      </c>
      <c r="D15" s="18" t="n">
        <v>2016</v>
      </c>
      <c r="E15" s="18"/>
      <c r="F15" s="18"/>
    </row>
    <row r="16" customFormat="false" ht="15" hidden="false" customHeight="false" outlineLevel="0" collapsed="false">
      <c r="B16" s="14" t="s">
        <v>92</v>
      </c>
      <c r="D16" s="18" t="n">
        <v>3</v>
      </c>
      <c r="E16" s="18"/>
      <c r="F16" s="18"/>
    </row>
    <row r="17" customFormat="false" ht="15" hidden="false" customHeight="false" outlineLevel="0" collapsed="false">
      <c r="B17" s="14" t="s">
        <v>93</v>
      </c>
      <c r="D17" s="18" t="n">
        <v>2</v>
      </c>
      <c r="E17" s="18"/>
      <c r="F17" s="18"/>
    </row>
    <row r="18" customFormat="false" ht="15" hidden="false" customHeight="false" outlineLevel="0" collapsed="false">
      <c r="B18" s="14" t="s">
        <v>94</v>
      </c>
      <c r="D18" s="15" t="s">
        <v>95</v>
      </c>
      <c r="E18" s="15"/>
      <c r="F18" s="15"/>
    </row>
    <row r="20" customFormat="false" ht="18" hidden="false" customHeight="true" outlineLevel="0" collapsed="false">
      <c r="B20" s="13" t="s">
        <v>96</v>
      </c>
      <c r="C20" s="13"/>
      <c r="D20" s="13"/>
      <c r="E20" s="13"/>
      <c r="F20" s="13"/>
      <c r="G20" s="13"/>
    </row>
    <row r="21" customFormat="false" ht="15" hidden="false" customHeight="false" outlineLevel="0" collapsed="false">
      <c r="B21" s="12" t="s">
        <v>97</v>
      </c>
      <c r="C21" s="12"/>
      <c r="D21" s="12"/>
      <c r="E21" s="12"/>
      <c r="F21" s="12"/>
      <c r="G21" s="12"/>
    </row>
    <row r="22" customFormat="false" ht="15" hidden="false" customHeight="false" outlineLevel="0" collapsed="false">
      <c r="B22" s="12" t="s">
        <v>98</v>
      </c>
      <c r="C22" s="12"/>
      <c r="D22" s="12"/>
      <c r="E22" s="12"/>
      <c r="F22" s="12"/>
      <c r="G22" s="12"/>
    </row>
    <row r="23" customFormat="false" ht="15" hidden="false" customHeight="false" outlineLevel="0" collapsed="false">
      <c r="B23" s="12" t="s">
        <v>99</v>
      </c>
      <c r="C23" s="12"/>
      <c r="D23" s="12"/>
      <c r="E23" s="12"/>
      <c r="F23" s="12"/>
      <c r="G23" s="12"/>
    </row>
    <row r="24" customFormat="false" ht="15" hidden="false" customHeight="false" outlineLevel="0" collapsed="false">
      <c r="B24" s="12" t="s">
        <v>100</v>
      </c>
      <c r="C24" s="12"/>
      <c r="D24" s="12"/>
      <c r="E24" s="12"/>
      <c r="F24" s="12"/>
      <c r="G24" s="12"/>
    </row>
    <row r="25" customFormat="false" ht="15" hidden="false" customHeight="false" outlineLevel="0" collapsed="false">
      <c r="B25" s="12" t="s">
        <v>101</v>
      </c>
      <c r="C25" s="12"/>
      <c r="D25" s="12"/>
      <c r="E25" s="12"/>
      <c r="F25" s="12"/>
      <c r="G25" s="12"/>
    </row>
    <row r="26" customFormat="false" ht="15" hidden="false" customHeight="false" outlineLevel="0" collapsed="false">
      <c r="B26" s="12" t="s">
        <v>102</v>
      </c>
      <c r="C26" s="12"/>
      <c r="D26" s="12"/>
      <c r="E26" s="12"/>
      <c r="F26" s="12"/>
      <c r="G26" s="12"/>
    </row>
    <row r="27" customFormat="false" ht="15" hidden="false" customHeight="false" outlineLevel="0" collapsed="false">
      <c r="B27" s="12" t="s">
        <v>103</v>
      </c>
      <c r="C27" s="12"/>
      <c r="D27" s="12"/>
      <c r="E27" s="12"/>
      <c r="F27" s="12"/>
      <c r="G27" s="12"/>
    </row>
    <row r="28" customFormat="false" ht="15" hidden="false" customHeight="false" outlineLevel="0" collapsed="false">
      <c r="B28" s="12" t="s">
        <v>104</v>
      </c>
      <c r="C28" s="12"/>
      <c r="D28" s="12"/>
      <c r="E28" s="12"/>
      <c r="F28" s="12"/>
      <c r="G28" s="12"/>
    </row>
    <row r="29" customFormat="false" ht="15" hidden="false" customHeight="false" outlineLevel="0" collapsed="false">
      <c r="B29" s="12" t="s">
        <v>105</v>
      </c>
      <c r="C29" s="12"/>
      <c r="D29" s="12"/>
      <c r="E29" s="12"/>
      <c r="F29" s="12"/>
      <c r="G29" s="12"/>
    </row>
    <row r="30" customFormat="false" ht="15" hidden="false" customHeight="false" outlineLevel="0" collapsed="false">
      <c r="B30" s="12" t="s">
        <v>106</v>
      </c>
      <c r="C30" s="12"/>
      <c r="D30" s="12"/>
      <c r="E30" s="12"/>
      <c r="F30" s="12"/>
      <c r="G30" s="12"/>
    </row>
    <row r="32" customFormat="false" ht="18" hidden="false" customHeight="true" outlineLevel="0" collapsed="false">
      <c r="B32" s="13" t="s">
        <v>107</v>
      </c>
      <c r="C32" s="13"/>
      <c r="D32" s="13"/>
      <c r="E32" s="13"/>
      <c r="F32" s="13"/>
      <c r="G32" s="13"/>
    </row>
    <row r="33" customFormat="false" ht="15" hidden="false" customHeight="true" outlineLevel="0" collapsed="false">
      <c r="B33" s="19" t="s">
        <v>108</v>
      </c>
      <c r="C33" s="19"/>
      <c r="D33" s="19"/>
      <c r="E33" s="19"/>
      <c r="F33" s="19"/>
      <c r="G33" s="19"/>
    </row>
    <row r="34" customFormat="false" ht="15" hidden="false" customHeight="false" outlineLevel="0" collapsed="false">
      <c r="B34" s="19"/>
      <c r="C34" s="19"/>
      <c r="D34" s="19"/>
      <c r="E34" s="19"/>
      <c r="F34" s="19"/>
      <c r="G34" s="19"/>
    </row>
    <row r="35" customFormat="false" ht="15" hidden="false" customHeight="false" outlineLevel="0" collapsed="false">
      <c r="B35" s="19"/>
      <c r="C35" s="19"/>
      <c r="D35" s="19"/>
      <c r="E35" s="19"/>
      <c r="F35" s="19"/>
      <c r="G35" s="19"/>
    </row>
    <row r="36" customFormat="false" ht="15" hidden="false" customHeight="false" outlineLevel="0" collapsed="false">
      <c r="B36" s="19"/>
      <c r="C36" s="19"/>
      <c r="D36" s="19"/>
      <c r="E36" s="19"/>
      <c r="F36" s="19"/>
      <c r="G36" s="19"/>
    </row>
  </sheetData>
  <mergeCells count="28">
    <mergeCell ref="B2:G2"/>
    <mergeCell ref="B4:G4"/>
    <mergeCell ref="D5:F5"/>
    <mergeCell ref="D6:F6"/>
    <mergeCell ref="D7:F7"/>
    <mergeCell ref="D8:F8"/>
    <mergeCell ref="D9:F9"/>
    <mergeCell ref="B11:G11"/>
    <mergeCell ref="D12:F12"/>
    <mergeCell ref="D13:F13"/>
    <mergeCell ref="D14:F14"/>
    <mergeCell ref="D15:F15"/>
    <mergeCell ref="D16:F16"/>
    <mergeCell ref="D17:F17"/>
    <mergeCell ref="D18:F18"/>
    <mergeCell ref="B20:G20"/>
    <mergeCell ref="B21:G21"/>
    <mergeCell ref="B22:G22"/>
    <mergeCell ref="B23:G23"/>
    <mergeCell ref="B24:G24"/>
    <mergeCell ref="B25:G25"/>
    <mergeCell ref="B26:G26"/>
    <mergeCell ref="B27:G27"/>
    <mergeCell ref="B28:G28"/>
    <mergeCell ref="B29:G29"/>
    <mergeCell ref="B30:G30"/>
    <mergeCell ref="B32:G32"/>
    <mergeCell ref="B33:G36"/>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A227"/>
    <pageSetUpPr fitToPage="true"/>
  </sheetPr>
  <dimension ref="B2:G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2" topLeftCell="B3" activePane="bottomRight" state="frozen"/>
      <selection pane="topLeft" activeCell="A1" activeCellId="0" sqref="A1"/>
      <selection pane="topRight" activeCell="B1" activeCellId="0" sqref="B1"/>
      <selection pane="bottomLeft" activeCell="A3" activeCellId="0" sqref="A3"/>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
    <col collapsed="false" customWidth="true" hidden="false" outlineLevel="0" max="3" min="3" style="0" width="34"/>
    <col collapsed="false" customWidth="true" hidden="false" outlineLevel="0" max="4" min="4" style="0" width="10"/>
    <col collapsed="false" customWidth="true" hidden="false" outlineLevel="0" max="5" min="5" style="0" width="12"/>
    <col collapsed="false" customWidth="true" hidden="false" outlineLevel="0" max="6" min="6" style="0" width="16"/>
    <col collapsed="false" customWidth="true" hidden="false" outlineLevel="0" max="7" min="7" style="0" width="19"/>
    <col collapsed="false" customWidth="true" hidden="false" outlineLevel="0" max="8" min="8" style="0" width="3"/>
  </cols>
  <sheetData>
    <row r="2" customFormat="false" ht="19.5" hidden="false" customHeight="true" outlineLevel="0" collapsed="false">
      <c r="B2" s="11" t="s">
        <v>109</v>
      </c>
      <c r="C2" s="11"/>
      <c r="D2" s="11"/>
      <c r="E2" s="11"/>
      <c r="F2" s="11"/>
      <c r="G2" s="11"/>
    </row>
    <row r="4" customFormat="false" ht="22.35" hidden="false" customHeight="true" outlineLevel="0" collapsed="false">
      <c r="B4" s="20" t="s">
        <v>110</v>
      </c>
      <c r="C4" s="20"/>
      <c r="D4" s="20"/>
      <c r="E4" s="20"/>
      <c r="F4" s="20"/>
      <c r="G4" s="20"/>
    </row>
    <row r="6" customFormat="false" ht="18" hidden="false" customHeight="true" outlineLevel="0" collapsed="false">
      <c r="B6" s="13" t="s">
        <v>111</v>
      </c>
      <c r="C6" s="13"/>
      <c r="D6" s="13"/>
      <c r="E6" s="13"/>
      <c r="F6" s="13"/>
      <c r="G6" s="13"/>
    </row>
    <row r="7" customFormat="false" ht="30" hidden="false" customHeight="true" outlineLevel="0" collapsed="false">
      <c r="B7" s="21" t="s">
        <v>112</v>
      </c>
      <c r="C7" s="21" t="s">
        <v>113</v>
      </c>
      <c r="D7" s="21" t="s">
        <v>114</v>
      </c>
      <c r="E7" s="21" t="s">
        <v>115</v>
      </c>
      <c r="F7" s="21" t="s">
        <v>116</v>
      </c>
      <c r="G7" s="21" t="s">
        <v>117</v>
      </c>
    </row>
    <row r="8" customFormat="false" ht="23.85" hidden="false" customHeight="false" outlineLevel="0" collapsed="false">
      <c r="B8" s="22" t="n">
        <v>1</v>
      </c>
      <c r="C8" s="23" t="s">
        <v>118</v>
      </c>
      <c r="D8" s="22" t="s">
        <v>119</v>
      </c>
      <c r="E8" s="24" t="n">
        <v>24</v>
      </c>
      <c r="F8" s="25" t="n">
        <v>4200000</v>
      </c>
      <c r="G8" s="26" t="n">
        <f aca="false">E8*F8</f>
        <v>100800000</v>
      </c>
    </row>
    <row r="9" customFormat="false" ht="23.85" hidden="false" customHeight="false" outlineLevel="0" collapsed="false">
      <c r="B9" s="27" t="n">
        <v>2</v>
      </c>
      <c r="C9" s="28" t="s">
        <v>120</v>
      </c>
      <c r="D9" s="27" t="s">
        <v>121</v>
      </c>
      <c r="E9" s="29" t="n">
        <v>20000</v>
      </c>
      <c r="F9" s="30" t="n">
        <v>35000</v>
      </c>
      <c r="G9" s="31" t="n">
        <f aca="false">E9*F9</f>
        <v>700000000</v>
      </c>
    </row>
    <row r="10" customFormat="false" ht="23.85" hidden="false" customHeight="false" outlineLevel="0" collapsed="false">
      <c r="B10" s="22" t="n">
        <v>3</v>
      </c>
      <c r="C10" s="23" t="s">
        <v>122</v>
      </c>
      <c r="D10" s="22" t="s">
        <v>123</v>
      </c>
      <c r="E10" s="24" t="n">
        <v>1</v>
      </c>
      <c r="F10" s="25" t="n">
        <v>45000000</v>
      </c>
      <c r="G10" s="26" t="n">
        <f aca="false">E10*F10</f>
        <v>45000000</v>
      </c>
    </row>
    <row r="11" customFormat="false" ht="23.85" hidden="false" customHeight="false" outlineLevel="0" collapsed="false">
      <c r="B11" s="27" t="n">
        <v>4</v>
      </c>
      <c r="C11" s="28" t="s">
        <v>124</v>
      </c>
      <c r="D11" s="27" t="s">
        <v>123</v>
      </c>
      <c r="E11" s="29" t="n">
        <v>1</v>
      </c>
      <c r="F11" s="30" t="n">
        <v>60000000</v>
      </c>
      <c r="G11" s="31" t="n">
        <f aca="false">E11*F11</f>
        <v>60000000</v>
      </c>
    </row>
    <row r="12" customFormat="false" ht="23.85" hidden="false" customHeight="false" outlineLevel="0" collapsed="false">
      <c r="B12" s="22" t="n">
        <v>5</v>
      </c>
      <c r="C12" s="23" t="s">
        <v>125</v>
      </c>
      <c r="D12" s="22" t="s">
        <v>126</v>
      </c>
      <c r="E12" s="24" t="n">
        <v>90</v>
      </c>
      <c r="F12" s="25" t="n">
        <v>650000</v>
      </c>
      <c r="G12" s="26" t="n">
        <f aca="false">E12*F12</f>
        <v>58500000</v>
      </c>
    </row>
    <row r="13" customFormat="false" ht="23.85" hidden="false" customHeight="false" outlineLevel="0" collapsed="false">
      <c r="B13" s="27" t="n">
        <v>6</v>
      </c>
      <c r="C13" s="28" t="s">
        <v>127</v>
      </c>
      <c r="D13" s="27" t="s">
        <v>123</v>
      </c>
      <c r="E13" s="29" t="n">
        <v>1</v>
      </c>
      <c r="F13" s="30" t="n">
        <v>65000000</v>
      </c>
      <c r="G13" s="31" t="n">
        <f aca="false">E13*F13</f>
        <v>65000000</v>
      </c>
    </row>
    <row r="14" customFormat="false" ht="23.85" hidden="false" customHeight="false" outlineLevel="0" collapsed="false">
      <c r="B14" s="22" t="n">
        <v>7</v>
      </c>
      <c r="C14" s="23" t="s">
        <v>128</v>
      </c>
      <c r="D14" s="22" t="s">
        <v>123</v>
      </c>
      <c r="E14" s="24" t="n">
        <v>1</v>
      </c>
      <c r="F14" s="25" t="n">
        <v>35000000</v>
      </c>
      <c r="G14" s="26" t="n">
        <f aca="false">E14*F14</f>
        <v>35000000</v>
      </c>
    </row>
    <row r="15" customFormat="false" ht="23.85" hidden="false" customHeight="false" outlineLevel="0" collapsed="false">
      <c r="B15" s="27" t="n">
        <v>8</v>
      </c>
      <c r="C15" s="28" t="s">
        <v>129</v>
      </c>
      <c r="D15" s="27" t="s">
        <v>130</v>
      </c>
      <c r="E15" s="29" t="n">
        <v>1</v>
      </c>
      <c r="F15" s="30" t="n">
        <v>185000000</v>
      </c>
      <c r="G15" s="31" t="n">
        <f aca="false">E15*F15</f>
        <v>185000000</v>
      </c>
    </row>
    <row r="16" customFormat="false" ht="23.85" hidden="false" customHeight="false" outlineLevel="0" collapsed="false">
      <c r="B16" s="22" t="n">
        <v>9</v>
      </c>
      <c r="C16" s="23" t="s">
        <v>131</v>
      </c>
      <c r="D16" s="22" t="s">
        <v>123</v>
      </c>
      <c r="E16" s="24" t="n">
        <v>1</v>
      </c>
      <c r="F16" s="25" t="n">
        <v>55000000</v>
      </c>
      <c r="G16" s="26" t="n">
        <f aca="false">E16*F16</f>
        <v>55000000</v>
      </c>
    </row>
    <row r="17" customFormat="false" ht="23.85" hidden="false" customHeight="false" outlineLevel="0" collapsed="false">
      <c r="B17" s="27" t="n">
        <v>10</v>
      </c>
      <c r="C17" s="28" t="s">
        <v>132</v>
      </c>
      <c r="D17" s="27" t="s">
        <v>130</v>
      </c>
      <c r="E17" s="29" t="n">
        <v>1</v>
      </c>
      <c r="F17" s="30" t="n">
        <v>120000000</v>
      </c>
      <c r="G17" s="31" t="n">
        <f aca="false">E17*F17</f>
        <v>120000000</v>
      </c>
    </row>
    <row r="18" customFormat="false" ht="23.85" hidden="false" customHeight="false" outlineLevel="0" collapsed="false">
      <c r="B18" s="22" t="n">
        <v>11</v>
      </c>
      <c r="C18" s="23" t="s">
        <v>133</v>
      </c>
      <c r="D18" s="22" t="s">
        <v>134</v>
      </c>
      <c r="E18" s="24" t="n">
        <v>1</v>
      </c>
      <c r="F18" s="25" t="n">
        <v>40000000</v>
      </c>
      <c r="G18" s="26" t="n">
        <f aca="false">E18*F18</f>
        <v>40000000</v>
      </c>
    </row>
    <row r="19" customFormat="false" ht="15" hidden="false" customHeight="false" outlineLevel="0" collapsed="false">
      <c r="B19" s="32"/>
      <c r="C19" s="33" t="s">
        <v>135</v>
      </c>
      <c r="D19" s="33"/>
      <c r="E19" s="33"/>
      <c r="F19" s="33"/>
      <c r="G19" s="34" t="n">
        <f aca="false">SUM(G8:G18)</f>
        <v>1464300000</v>
      </c>
    </row>
    <row r="21" customFormat="false" ht="18" hidden="false" customHeight="true" outlineLevel="0" collapsed="false">
      <c r="B21" s="13" t="s">
        <v>136</v>
      </c>
      <c r="C21" s="13"/>
      <c r="D21" s="13"/>
      <c r="E21" s="13"/>
      <c r="F21" s="13"/>
      <c r="G21" s="13"/>
    </row>
    <row r="22" customFormat="false" ht="30" hidden="false" customHeight="true" outlineLevel="0" collapsed="false">
      <c r="B22" s="21" t="s">
        <v>112</v>
      </c>
      <c r="C22" s="21" t="s">
        <v>137</v>
      </c>
      <c r="D22" s="21"/>
      <c r="E22" s="21"/>
      <c r="F22" s="21" t="s">
        <v>138</v>
      </c>
      <c r="G22" s="21" t="s">
        <v>117</v>
      </c>
    </row>
    <row r="23" customFormat="false" ht="15" hidden="false" customHeight="false" outlineLevel="0" collapsed="false">
      <c r="B23" s="22" t="n">
        <v>1</v>
      </c>
      <c r="C23" s="22" t="s">
        <v>139</v>
      </c>
      <c r="D23" s="22"/>
      <c r="E23" s="35"/>
      <c r="F23" s="36" t="n">
        <v>0.05</v>
      </c>
      <c r="G23" s="26" t="n">
        <f aca="false">$G$19*F23</f>
        <v>73215000</v>
      </c>
    </row>
    <row r="24" customFormat="false" ht="15" hidden="false" customHeight="false" outlineLevel="0" collapsed="false">
      <c r="B24" s="27" t="n">
        <v>2</v>
      </c>
      <c r="C24" s="27" t="s">
        <v>140</v>
      </c>
      <c r="D24" s="27"/>
      <c r="E24" s="5"/>
      <c r="F24" s="37" t="n">
        <v>0.1</v>
      </c>
      <c r="G24" s="31" t="n">
        <f aca="false">$G$19*F24</f>
        <v>146430000</v>
      </c>
    </row>
    <row r="25" customFormat="false" ht="15" hidden="false" customHeight="false" outlineLevel="0" collapsed="false">
      <c r="B25" s="32"/>
      <c r="C25" s="33" t="s">
        <v>141</v>
      </c>
      <c r="D25" s="33"/>
      <c r="E25" s="33"/>
      <c r="F25" s="33"/>
      <c r="G25" s="34" t="n">
        <f aca="false">SUM(G23:G24)</f>
        <v>219645000</v>
      </c>
    </row>
    <row r="27" customFormat="false" ht="18" hidden="false" customHeight="true" outlineLevel="0" collapsed="false">
      <c r="B27" s="13" t="s">
        <v>142</v>
      </c>
      <c r="C27" s="13"/>
      <c r="D27" s="13"/>
      <c r="E27" s="13"/>
      <c r="F27" s="13"/>
      <c r="G27" s="13"/>
    </row>
    <row r="28" customFormat="false" ht="17.35" hidden="false" customHeight="false" outlineLevel="0" collapsed="false">
      <c r="B28" s="38"/>
      <c r="C28" s="39" t="s">
        <v>143</v>
      </c>
      <c r="D28" s="39"/>
      <c r="E28" s="39"/>
      <c r="F28" s="39"/>
      <c r="G28" s="40" t="n">
        <f aca="false">G19+G25</f>
        <v>1683945000</v>
      </c>
    </row>
    <row r="30" customFormat="false" ht="15" hidden="false" customHeight="true" outlineLevel="0" collapsed="false">
      <c r="B30" s="41" t="s">
        <v>144</v>
      </c>
      <c r="C30" s="41"/>
      <c r="D30" s="41"/>
      <c r="E30" s="41"/>
      <c r="F30" s="41"/>
      <c r="G30" s="41"/>
    </row>
    <row r="31" customFormat="false" ht="15" hidden="false" customHeight="false" outlineLevel="0" collapsed="false">
      <c r="B31" s="41"/>
      <c r="C31" s="41"/>
      <c r="D31" s="41"/>
      <c r="E31" s="41"/>
      <c r="F31" s="41"/>
      <c r="G31" s="41"/>
    </row>
    <row r="32" customFormat="false" ht="15" hidden="false" customHeight="false" outlineLevel="0" collapsed="false">
      <c r="B32" s="41"/>
      <c r="C32" s="41"/>
      <c r="D32" s="41"/>
      <c r="E32" s="41"/>
      <c r="F32" s="41"/>
      <c r="G32" s="41"/>
    </row>
  </sheetData>
  <mergeCells count="11">
    <mergeCell ref="B2:G2"/>
    <mergeCell ref="B4:G4"/>
    <mergeCell ref="B6:G6"/>
    <mergeCell ref="C19:F19"/>
    <mergeCell ref="B21:G21"/>
    <mergeCell ref="C23:D23"/>
    <mergeCell ref="C24:D24"/>
    <mergeCell ref="C25:F25"/>
    <mergeCell ref="B27:G27"/>
    <mergeCell ref="C28:F28"/>
    <mergeCell ref="B30:G32"/>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A227"/>
    <pageSetUpPr fitToPage="true"/>
  </sheetPr>
  <dimension ref="B2:G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2" topLeftCell="B3" activePane="bottomRight" state="frozen"/>
      <selection pane="topLeft" activeCell="A1" activeCellId="0" sqref="A1"/>
      <selection pane="topRight" activeCell="B1" activeCellId="0" sqref="B1"/>
      <selection pane="bottomLeft" activeCell="A3" activeCellId="0" sqref="A3"/>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4"/>
    <col collapsed="false" customWidth="true" hidden="false" outlineLevel="0" max="3" min="3" style="0" width="3"/>
    <col collapsed="false" customWidth="true" hidden="false" outlineLevel="0" max="7" min="4" style="0" width="16"/>
    <col collapsed="false" customWidth="true" hidden="false" outlineLevel="0" max="8" min="8" style="0" width="3"/>
  </cols>
  <sheetData>
    <row r="2" customFormat="false" ht="19.5" hidden="false" customHeight="true" outlineLevel="0" collapsed="false">
      <c r="B2" s="11" t="s">
        <v>145</v>
      </c>
      <c r="C2" s="11"/>
      <c r="D2" s="11"/>
      <c r="E2" s="11"/>
      <c r="F2" s="11"/>
      <c r="G2" s="11"/>
    </row>
    <row r="4" customFormat="false" ht="18" hidden="false" customHeight="true" outlineLevel="0" collapsed="false">
      <c r="B4" s="13" t="s">
        <v>146</v>
      </c>
      <c r="C4" s="13"/>
      <c r="D4" s="13"/>
      <c r="E4" s="13"/>
      <c r="F4" s="13"/>
      <c r="G4" s="13"/>
    </row>
    <row r="5" customFormat="false" ht="15" hidden="false" customHeight="false" outlineLevel="0" collapsed="false">
      <c r="B5" s="14" t="s">
        <v>91</v>
      </c>
      <c r="D5" s="42" t="n">
        <f aca="false">'DATA OBJEK'!D15</f>
        <v>2016</v>
      </c>
      <c r="E5" s="42"/>
      <c r="F5" s="42"/>
    </row>
    <row r="6" customFormat="false" ht="15" hidden="false" customHeight="false" outlineLevel="0" collapsed="false">
      <c r="B6" s="14" t="s">
        <v>147</v>
      </c>
      <c r="D6" s="18" t="n">
        <v>2026</v>
      </c>
      <c r="E6" s="18"/>
      <c r="F6" s="18"/>
    </row>
    <row r="7" customFormat="false" ht="15" hidden="false" customHeight="false" outlineLevel="0" collapsed="false">
      <c r="B7" s="14" t="s">
        <v>148</v>
      </c>
      <c r="D7" s="42" t="n">
        <f aca="false">D6-D5</f>
        <v>10</v>
      </c>
      <c r="E7" s="42"/>
      <c r="F7" s="42"/>
    </row>
    <row r="8" customFormat="false" ht="15" hidden="false" customHeight="false" outlineLevel="0" collapsed="false">
      <c r="B8" s="14" t="s">
        <v>149</v>
      </c>
      <c r="D8" s="18" t="n">
        <f aca="false">D7</f>
        <v>10</v>
      </c>
      <c r="E8" s="18"/>
      <c r="F8" s="18"/>
    </row>
    <row r="9" customFormat="false" ht="15" hidden="false" customHeight="false" outlineLevel="0" collapsed="false">
      <c r="B9" s="14" t="s">
        <v>150</v>
      </c>
      <c r="D9" s="18" t="n">
        <v>25</v>
      </c>
      <c r="E9" s="18"/>
      <c r="F9" s="18"/>
    </row>
    <row r="11" customFormat="false" ht="18" hidden="false" customHeight="true" outlineLevel="0" collapsed="false">
      <c r="B11" s="13" t="s">
        <v>151</v>
      </c>
      <c r="C11" s="13"/>
      <c r="D11" s="13"/>
      <c r="E11" s="13"/>
      <c r="F11" s="13"/>
      <c r="G11" s="13"/>
    </row>
    <row r="12" customFormat="false" ht="15" hidden="false" customHeight="false" outlineLevel="0" collapsed="false">
      <c r="B12" s="14" t="s">
        <v>152</v>
      </c>
      <c r="D12" s="43" t="n">
        <f aca="false">D8/D9</f>
        <v>0.4</v>
      </c>
      <c r="E12" s="43"/>
      <c r="F12" s="43"/>
    </row>
    <row r="13" customFormat="false" ht="15" hidden="false" customHeight="false" outlineLevel="0" collapsed="false">
      <c r="B13" s="14" t="s">
        <v>153</v>
      </c>
      <c r="D13" s="44" t="n">
        <v>0</v>
      </c>
      <c r="E13" s="44"/>
      <c r="F13" s="44"/>
    </row>
    <row r="14" customFormat="false" ht="15" hidden="false" customHeight="false" outlineLevel="0" collapsed="false">
      <c r="B14" s="14" t="s">
        <v>154</v>
      </c>
      <c r="D14" s="44" t="n">
        <v>0</v>
      </c>
      <c r="E14" s="44"/>
      <c r="F14" s="44"/>
    </row>
    <row r="15" customFormat="false" ht="15" hidden="false" customHeight="false" outlineLevel="0" collapsed="false">
      <c r="B15" s="14" t="s">
        <v>155</v>
      </c>
      <c r="D15" s="43" t="n">
        <f aca="false">1-(1-D12)*(1-D13)*(1-D14)</f>
        <v>0.4</v>
      </c>
      <c r="E15" s="43"/>
      <c r="F15" s="43"/>
    </row>
    <row r="17" customFormat="false" ht="18" hidden="false" customHeight="true" outlineLevel="0" collapsed="false">
      <c r="B17" s="13" t="s">
        <v>156</v>
      </c>
      <c r="C17" s="13"/>
      <c r="D17" s="13"/>
      <c r="E17" s="13"/>
      <c r="F17" s="13"/>
      <c r="G17" s="13"/>
    </row>
    <row r="18" customFormat="false" ht="15" hidden="false" customHeight="false" outlineLevel="0" collapsed="false">
      <c r="B18" s="14" t="s">
        <v>157</v>
      </c>
      <c r="D18" s="45" t="n">
        <f aca="false">'PENDEKATAN BIAYA'!$G$28</f>
        <v>1683945000</v>
      </c>
      <c r="E18" s="45"/>
      <c r="F18" s="45"/>
    </row>
    <row r="19" customFormat="false" ht="15" hidden="false" customHeight="false" outlineLevel="0" collapsed="false">
      <c r="B19" s="14" t="s">
        <v>158</v>
      </c>
      <c r="D19" s="45" t="n">
        <f aca="false">D18*D15</f>
        <v>673578000</v>
      </c>
      <c r="E19" s="45"/>
      <c r="F19" s="45"/>
    </row>
    <row r="20" customFormat="false" ht="17.35" hidden="false" customHeight="false" outlineLevel="0" collapsed="false">
      <c r="B20" s="46" t="s">
        <v>159</v>
      </c>
      <c r="C20" s="38"/>
      <c r="D20" s="40" t="n">
        <f aca="false">D18-D19</f>
        <v>1010367000</v>
      </c>
      <c r="E20" s="40"/>
      <c r="F20" s="40"/>
    </row>
    <row r="22" customFormat="false" ht="15" hidden="false" customHeight="true" outlineLevel="0" collapsed="false">
      <c r="B22" s="41" t="s">
        <v>160</v>
      </c>
      <c r="C22" s="41"/>
      <c r="D22" s="41"/>
      <c r="E22" s="41"/>
      <c r="F22" s="41"/>
      <c r="G22" s="41"/>
    </row>
    <row r="23" customFormat="false" ht="15" hidden="false" customHeight="false" outlineLevel="0" collapsed="false">
      <c r="B23" s="41"/>
      <c r="C23" s="41"/>
      <c r="D23" s="41"/>
      <c r="E23" s="41"/>
      <c r="F23" s="41"/>
      <c r="G23" s="41"/>
    </row>
    <row r="24" customFormat="false" ht="15" hidden="false" customHeight="false" outlineLevel="0" collapsed="false">
      <c r="B24" s="41"/>
      <c r="C24" s="41"/>
      <c r="D24" s="41"/>
      <c r="E24" s="41"/>
      <c r="F24" s="41"/>
      <c r="G24" s="41"/>
    </row>
  </sheetData>
  <mergeCells count="17">
    <mergeCell ref="B2:G2"/>
    <mergeCell ref="B4:G4"/>
    <mergeCell ref="D5:F5"/>
    <mergeCell ref="D6:F6"/>
    <mergeCell ref="D7:F7"/>
    <mergeCell ref="D8:F8"/>
    <mergeCell ref="D9:F9"/>
    <mergeCell ref="B11:G11"/>
    <mergeCell ref="D12:F12"/>
    <mergeCell ref="D13:F13"/>
    <mergeCell ref="D14:F14"/>
    <mergeCell ref="D15:F15"/>
    <mergeCell ref="B17:G17"/>
    <mergeCell ref="D18:F18"/>
    <mergeCell ref="D19:F19"/>
    <mergeCell ref="D20:F20"/>
    <mergeCell ref="B22:G24"/>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A227"/>
    <pageSetUpPr fitToPage="true"/>
  </sheetPr>
  <dimension ref="B2:G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2" topLeftCell="B3" activePane="bottomRight" state="frozen"/>
      <selection pane="topLeft" activeCell="A1" activeCellId="0" sqref="A1"/>
      <selection pane="topRight" activeCell="B1" activeCellId="0" sqref="B1"/>
      <selection pane="bottomLeft" activeCell="A3" activeCellId="0" sqref="A3"/>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4"/>
    <col collapsed="false" customWidth="true" hidden="false" outlineLevel="0" max="3" min="3" style="0" width="15"/>
    <col collapsed="false" customWidth="true" hidden="false" outlineLevel="0" max="7" min="4" style="0" width="16"/>
    <col collapsed="false" customWidth="true" hidden="false" outlineLevel="0" max="8" min="8" style="0" width="3"/>
  </cols>
  <sheetData>
    <row r="2" customFormat="false" ht="19.5" hidden="false" customHeight="true" outlineLevel="0" collapsed="false">
      <c r="B2" s="11" t="s">
        <v>161</v>
      </c>
      <c r="C2" s="11"/>
      <c r="D2" s="11"/>
      <c r="E2" s="11"/>
      <c r="F2" s="11"/>
      <c r="G2" s="11"/>
    </row>
    <row r="4" customFormat="false" ht="22.35" hidden="false" customHeight="true" outlineLevel="0" collapsed="false">
      <c r="B4" s="20" t="s">
        <v>162</v>
      </c>
      <c r="C4" s="20"/>
      <c r="D4" s="20"/>
      <c r="E4" s="20"/>
      <c r="F4" s="20"/>
      <c r="G4" s="20"/>
    </row>
    <row r="6" customFormat="false" ht="18" hidden="false" customHeight="true" outlineLevel="0" collapsed="false">
      <c r="B6" s="13" t="s">
        <v>163</v>
      </c>
      <c r="C6" s="13"/>
      <c r="D6" s="13"/>
      <c r="E6" s="13"/>
      <c r="F6" s="13"/>
      <c r="G6" s="13"/>
    </row>
    <row r="7" customFormat="false" ht="15" hidden="false" customHeight="false" outlineLevel="0" collapsed="false">
      <c r="B7" s="14" t="s">
        <v>164</v>
      </c>
      <c r="D7" s="42" t="n">
        <f aca="false">'DATA OBJEK'!D16</f>
        <v>3</v>
      </c>
      <c r="E7" s="42"/>
      <c r="F7" s="42"/>
    </row>
    <row r="8" customFormat="false" ht="15" hidden="false" customHeight="false" outlineLevel="0" collapsed="false">
      <c r="B8" s="14" t="s">
        <v>93</v>
      </c>
      <c r="D8" s="42" t="n">
        <f aca="false">'DATA OBJEK'!D17</f>
        <v>2</v>
      </c>
      <c r="E8" s="42"/>
      <c r="F8" s="42"/>
    </row>
    <row r="9" customFormat="false" ht="15" hidden="false" customHeight="false" outlineLevel="0" collapsed="false">
      <c r="B9" s="14" t="s">
        <v>165</v>
      </c>
      <c r="D9" s="47" t="n">
        <v>180000000</v>
      </c>
      <c r="E9" s="47"/>
      <c r="F9" s="47"/>
    </row>
    <row r="10" customFormat="false" ht="15" hidden="false" customHeight="false" outlineLevel="0" collapsed="false">
      <c r="B10" s="14" t="s">
        <v>166</v>
      </c>
      <c r="D10" s="43" t="n">
        <f aca="false">D8/D7</f>
        <v>0.666666666666667</v>
      </c>
      <c r="E10" s="43"/>
      <c r="F10" s="43"/>
    </row>
    <row r="11" customFormat="false" ht="15" hidden="false" customHeight="false" outlineLevel="0" collapsed="false">
      <c r="B11" s="14" t="s">
        <v>167</v>
      </c>
      <c r="D11" s="45" t="n">
        <f aca="false">D7*D9</f>
        <v>540000000</v>
      </c>
      <c r="E11" s="45"/>
      <c r="F11" s="45"/>
    </row>
    <row r="12" customFormat="false" ht="15" hidden="false" customHeight="false" outlineLevel="0" collapsed="false">
      <c r="B12" s="14" t="s">
        <v>168</v>
      </c>
      <c r="D12" s="45" t="n">
        <f aca="false">D8*D9</f>
        <v>360000000</v>
      </c>
      <c r="E12" s="45"/>
      <c r="F12" s="45"/>
    </row>
    <row r="14" customFormat="false" ht="18" hidden="false" customHeight="true" outlineLevel="0" collapsed="false">
      <c r="B14" s="13" t="s">
        <v>169</v>
      </c>
      <c r="C14" s="13"/>
      <c r="D14" s="13"/>
      <c r="E14" s="13"/>
      <c r="F14" s="13"/>
      <c r="G14" s="13"/>
    </row>
    <row r="15" customFormat="false" ht="30" hidden="false" customHeight="true" outlineLevel="0" collapsed="false">
      <c r="B15" s="21" t="s">
        <v>112</v>
      </c>
      <c r="C15" s="21" t="s">
        <v>170</v>
      </c>
      <c r="D15" s="21"/>
      <c r="E15" s="21" t="s">
        <v>171</v>
      </c>
      <c r="F15" s="21" t="s">
        <v>172</v>
      </c>
      <c r="G15" s="21" t="s">
        <v>173</v>
      </c>
    </row>
    <row r="16" customFormat="false" ht="15" hidden="false" customHeight="false" outlineLevel="0" collapsed="false">
      <c r="B16" s="22" t="n">
        <v>1</v>
      </c>
      <c r="C16" s="22" t="s">
        <v>174</v>
      </c>
      <c r="D16" s="22"/>
      <c r="E16" s="48" t="s">
        <v>175</v>
      </c>
      <c r="F16" s="25" t="n">
        <v>24000000</v>
      </c>
      <c r="G16" s="26" t="n">
        <f aca="false">F16</f>
        <v>24000000</v>
      </c>
    </row>
    <row r="17" customFormat="false" ht="15" hidden="false" customHeight="false" outlineLevel="0" collapsed="false">
      <c r="B17" s="27" t="n">
        <v>2</v>
      </c>
      <c r="C17" s="27" t="s">
        <v>176</v>
      </c>
      <c r="D17" s="27"/>
      <c r="E17" s="49" t="s">
        <v>175</v>
      </c>
      <c r="F17" s="30" t="n">
        <v>22000000</v>
      </c>
      <c r="G17" s="31" t="n">
        <f aca="false">F17</f>
        <v>22000000</v>
      </c>
    </row>
    <row r="18" customFormat="false" ht="15" hidden="false" customHeight="false" outlineLevel="0" collapsed="false">
      <c r="B18" s="22" t="n">
        <v>3</v>
      </c>
      <c r="C18" s="22" t="s">
        <v>177</v>
      </c>
      <c r="D18" s="22"/>
      <c r="E18" s="48" t="s">
        <v>175</v>
      </c>
      <c r="F18" s="25" t="n">
        <v>8000000</v>
      </c>
      <c r="G18" s="26" t="n">
        <f aca="false">F18</f>
        <v>8000000</v>
      </c>
    </row>
    <row r="19" customFormat="false" ht="15" hidden="false" customHeight="false" outlineLevel="0" collapsed="false">
      <c r="B19" s="27" t="n">
        <v>4</v>
      </c>
      <c r="C19" s="27" t="s">
        <v>178</v>
      </c>
      <c r="D19" s="27"/>
      <c r="E19" s="49" t="s">
        <v>175</v>
      </c>
      <c r="F19" s="30" t="n">
        <v>5000000</v>
      </c>
      <c r="G19" s="31" t="n">
        <f aca="false">F19</f>
        <v>5000000</v>
      </c>
    </row>
    <row r="20" customFormat="false" ht="15" hidden="false" customHeight="false" outlineLevel="0" collapsed="false">
      <c r="B20" s="22" t="n">
        <v>5</v>
      </c>
      <c r="C20" s="22" t="s">
        <v>179</v>
      </c>
      <c r="D20" s="22"/>
      <c r="E20" s="48" t="s">
        <v>180</v>
      </c>
      <c r="F20" s="36" t="n">
        <v>0.05</v>
      </c>
      <c r="G20" s="26" t="n">
        <f aca="false">$D$12*F20</f>
        <v>18000000</v>
      </c>
    </row>
    <row r="21" customFormat="false" ht="15" hidden="false" customHeight="false" outlineLevel="0" collapsed="false">
      <c r="B21" s="32"/>
      <c r="C21" s="33" t="s">
        <v>181</v>
      </c>
      <c r="D21" s="33"/>
      <c r="E21" s="33"/>
      <c r="F21" s="33"/>
      <c r="G21" s="34" t="n">
        <f aca="false">SUM(G16:G20)</f>
        <v>77000000</v>
      </c>
    </row>
    <row r="23" customFormat="false" ht="18" hidden="false" customHeight="true" outlineLevel="0" collapsed="false">
      <c r="B23" s="13" t="s">
        <v>182</v>
      </c>
      <c r="C23" s="13"/>
      <c r="D23" s="13"/>
      <c r="E23" s="13"/>
      <c r="F23" s="13"/>
      <c r="G23" s="13"/>
    </row>
    <row r="24" customFormat="false" ht="15" hidden="false" customHeight="false" outlineLevel="0" collapsed="false">
      <c r="B24" s="14" t="s">
        <v>168</v>
      </c>
      <c r="D24" s="45" t="n">
        <f aca="false">D12</f>
        <v>360000000</v>
      </c>
      <c r="E24" s="45"/>
      <c r="F24" s="45"/>
    </row>
    <row r="25" customFormat="false" ht="15" hidden="false" customHeight="false" outlineLevel="0" collapsed="false">
      <c r="B25" s="14" t="s">
        <v>183</v>
      </c>
      <c r="D25" s="45" t="n">
        <f aca="false">G21</f>
        <v>77000000</v>
      </c>
      <c r="E25" s="45"/>
      <c r="F25" s="45"/>
    </row>
    <row r="26" customFormat="false" ht="15" hidden="false" customHeight="false" outlineLevel="0" collapsed="false">
      <c r="B26" s="14" t="s">
        <v>184</v>
      </c>
      <c r="D26" s="45" t="n">
        <f aca="false">D24-D25</f>
        <v>283000000</v>
      </c>
      <c r="E26" s="45"/>
      <c r="F26" s="45"/>
    </row>
    <row r="27" customFormat="false" ht="15" hidden="false" customHeight="false" outlineLevel="0" collapsed="false">
      <c r="B27" s="14" t="s">
        <v>185</v>
      </c>
      <c r="D27" s="44" t="n">
        <v>0.1</v>
      </c>
      <c r="E27" s="44"/>
      <c r="F27" s="44"/>
    </row>
    <row r="28" customFormat="false" ht="17.35" hidden="false" customHeight="false" outlineLevel="0" collapsed="false">
      <c r="B28" s="46" t="s">
        <v>186</v>
      </c>
      <c r="C28" s="38"/>
      <c r="D28" s="40" t="n">
        <f aca="false">D26/D27</f>
        <v>2830000000</v>
      </c>
      <c r="E28" s="40"/>
      <c r="F28" s="40"/>
    </row>
    <row r="30" customFormat="false" ht="18" hidden="false" customHeight="true" outlineLevel="0" collapsed="false">
      <c r="B30" s="13" t="s">
        <v>187</v>
      </c>
      <c r="C30" s="13"/>
      <c r="D30" s="13"/>
      <c r="E30" s="13"/>
      <c r="F30" s="13"/>
      <c r="G30" s="13"/>
    </row>
    <row r="31" customFormat="false" ht="15" hidden="false" customHeight="false" outlineLevel="0" collapsed="false">
      <c r="B31" s="14" t="s">
        <v>188</v>
      </c>
      <c r="D31" s="44" t="n">
        <v>0.03</v>
      </c>
      <c r="E31" s="44"/>
      <c r="F31" s="44"/>
    </row>
    <row r="32" customFormat="false" ht="15" hidden="false" customHeight="false" outlineLevel="0" collapsed="false">
      <c r="B32" s="14" t="s">
        <v>189</v>
      </c>
      <c r="D32" s="44" t="n">
        <v>0.11</v>
      </c>
      <c r="E32" s="44"/>
      <c r="F32" s="44"/>
    </row>
    <row r="34" customFormat="false" ht="30" hidden="false" customHeight="true" outlineLevel="0" collapsed="false">
      <c r="B34" s="21" t="s">
        <v>190</v>
      </c>
      <c r="C34" s="21" t="s">
        <v>191</v>
      </c>
      <c r="D34" s="21" t="s">
        <v>192</v>
      </c>
      <c r="E34" s="21" t="s">
        <v>193</v>
      </c>
      <c r="F34" s="21" t="s">
        <v>194</v>
      </c>
      <c r="G34" s="21" t="s">
        <v>195</v>
      </c>
    </row>
    <row r="35" customFormat="false" ht="15" hidden="false" customHeight="false" outlineLevel="0" collapsed="false">
      <c r="B35" s="50" t="s">
        <v>196</v>
      </c>
      <c r="C35" s="26" t="n">
        <f aca="false">$D$26*(1+$D$31)^1</f>
        <v>291490000</v>
      </c>
      <c r="D35" s="26" t="n">
        <f aca="false">$D$26*(1+$D$31)^2</f>
        <v>300234700</v>
      </c>
      <c r="E35" s="26" t="n">
        <f aca="false">$D$26*(1+$D$31)^3</f>
        <v>309241741</v>
      </c>
      <c r="F35" s="26" t="n">
        <f aca="false">$D$26*(1+$D$31)^4</f>
        <v>318518993.23</v>
      </c>
      <c r="G35" s="26" t="n">
        <f aca="false">$D$26*(1+$D$31)^5</f>
        <v>328074563.0269</v>
      </c>
    </row>
    <row r="36" customFormat="false" ht="15" hidden="false" customHeight="false" outlineLevel="0" collapsed="false">
      <c r="B36" s="50" t="s">
        <v>197</v>
      </c>
      <c r="C36" s="51" t="n">
        <f aca="false">1/(1+$D$32)^1</f>
        <v>0.900900900900901</v>
      </c>
      <c r="D36" s="51" t="n">
        <f aca="false">1/(1+$D$32)^2</f>
        <v>0.811622433244055</v>
      </c>
      <c r="E36" s="51" t="n">
        <f aca="false">1/(1+$D$32)^3</f>
        <v>0.73119138130095</v>
      </c>
      <c r="F36" s="51" t="n">
        <f aca="false">1/(1+$D$32)^4</f>
        <v>0.658730974145</v>
      </c>
      <c r="G36" s="51" t="n">
        <f aca="false">1/(1+$D$32)^5</f>
        <v>0.593451328058559</v>
      </c>
    </row>
    <row r="37" customFormat="false" ht="15" hidden="false" customHeight="false" outlineLevel="0" collapsed="false">
      <c r="B37" s="50" t="s">
        <v>198</v>
      </c>
      <c r="C37" s="26" t="n">
        <f aca="false">C35*C36</f>
        <v>262603603.603604</v>
      </c>
      <c r="D37" s="26" t="n">
        <f aca="false">D35*D36</f>
        <v>243677217.758299</v>
      </c>
      <c r="E37" s="26" t="n">
        <f aca="false">E35*E36</f>
        <v>226114895.757701</v>
      </c>
      <c r="F37" s="26" t="n">
        <f aca="false">F35*F36</f>
        <v>209818326.694083</v>
      </c>
      <c r="G37" s="26" t="n">
        <f aca="false">G35*G36</f>
        <v>194696285.130545</v>
      </c>
    </row>
    <row r="39" customFormat="false" ht="15" hidden="false" customHeight="false" outlineLevel="0" collapsed="false">
      <c r="B39" s="14" t="s">
        <v>199</v>
      </c>
      <c r="D39" s="45" t="n">
        <f aca="false">(G35*(1+D31))/(D32-D31)</f>
        <v>4223959998.97134</v>
      </c>
      <c r="E39" s="45"/>
      <c r="F39" s="45"/>
    </row>
    <row r="40" customFormat="false" ht="15" hidden="false" customHeight="false" outlineLevel="0" collapsed="false">
      <c r="B40" s="14" t="s">
        <v>200</v>
      </c>
      <c r="D40" s="45" t="n">
        <f aca="false">D39*G36</f>
        <v>2506714671.05577</v>
      </c>
      <c r="E40" s="45"/>
      <c r="F40" s="45"/>
    </row>
    <row r="41" customFormat="false" ht="15" hidden="false" customHeight="false" outlineLevel="0" collapsed="false">
      <c r="B41" s="14" t="s">
        <v>201</v>
      </c>
      <c r="D41" s="45" t="n">
        <f aca="false">SUM(C37:G37)</f>
        <v>1136910328.94423</v>
      </c>
      <c r="E41" s="45"/>
      <c r="F41" s="45"/>
    </row>
    <row r="42" customFormat="false" ht="17.35" hidden="false" customHeight="false" outlineLevel="0" collapsed="false">
      <c r="B42" s="52" t="s">
        <v>202</v>
      </c>
      <c r="C42" s="32"/>
      <c r="D42" s="53" t="n">
        <f aca="false">D41+D40</f>
        <v>3643625000</v>
      </c>
      <c r="E42" s="53"/>
      <c r="F42" s="53"/>
    </row>
    <row r="44" customFormat="false" ht="15" hidden="false" customHeight="true" outlineLevel="0" collapsed="false">
      <c r="B44" s="41" t="s">
        <v>203</v>
      </c>
      <c r="C44" s="41"/>
      <c r="D44" s="41"/>
      <c r="E44" s="41"/>
      <c r="F44" s="41"/>
      <c r="G44" s="41"/>
    </row>
    <row r="45" customFormat="false" ht="15" hidden="false" customHeight="false" outlineLevel="0" collapsed="false">
      <c r="B45" s="41"/>
      <c r="C45" s="41"/>
      <c r="D45" s="41"/>
      <c r="E45" s="41"/>
      <c r="F45" s="41"/>
      <c r="G45" s="41"/>
    </row>
    <row r="46" customFormat="false" ht="15" hidden="false" customHeight="false" outlineLevel="0" collapsed="false">
      <c r="B46" s="41"/>
      <c r="C46" s="41"/>
      <c r="D46" s="41"/>
      <c r="E46" s="41"/>
      <c r="F46" s="41"/>
      <c r="G46" s="41"/>
    </row>
  </sheetData>
  <mergeCells count="30">
    <mergeCell ref="B2:G2"/>
    <mergeCell ref="B4:G4"/>
    <mergeCell ref="B6:G6"/>
    <mergeCell ref="D7:F7"/>
    <mergeCell ref="D8:F8"/>
    <mergeCell ref="D9:F9"/>
    <mergeCell ref="D10:F10"/>
    <mergeCell ref="D11:F11"/>
    <mergeCell ref="D12:F12"/>
    <mergeCell ref="B14:G14"/>
    <mergeCell ref="C16:D16"/>
    <mergeCell ref="C17:D17"/>
    <mergeCell ref="C18:D18"/>
    <mergeCell ref="C19:D19"/>
    <mergeCell ref="C20:D20"/>
    <mergeCell ref="C21:F21"/>
    <mergeCell ref="B23:G23"/>
    <mergeCell ref="D24:F24"/>
    <mergeCell ref="D25:F25"/>
    <mergeCell ref="D26:F26"/>
    <mergeCell ref="D27:F27"/>
    <mergeCell ref="D28:F28"/>
    <mergeCell ref="B30:G30"/>
    <mergeCell ref="D31:F31"/>
    <mergeCell ref="D32:F32"/>
    <mergeCell ref="D39:F39"/>
    <mergeCell ref="D40:F40"/>
    <mergeCell ref="D41:F41"/>
    <mergeCell ref="D42:F42"/>
    <mergeCell ref="B44:G46"/>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48235"/>
    <pageSetUpPr fitToPage="true"/>
  </sheetPr>
  <dimension ref="B2:H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2" topLeftCell="B3" activePane="bottomRight" state="frozen"/>
      <selection pane="topLeft" activeCell="A1" activeCellId="0" sqref="A1"/>
      <selection pane="topRight" activeCell="B1" activeCellId="0" sqref="B1"/>
      <selection pane="bottomLeft" activeCell="A3" activeCellId="0" sqref="A3"/>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
    <col collapsed="false" customWidth="true" hidden="false" outlineLevel="0" max="3" min="3" style="0" width="22"/>
    <col collapsed="false" customWidth="true" hidden="false" outlineLevel="0" max="4" min="4" style="0" width="16"/>
    <col collapsed="false" customWidth="true" hidden="false" outlineLevel="0" max="6" min="5" style="0" width="10"/>
    <col collapsed="false" customWidth="true" hidden="false" outlineLevel="0" max="7" min="7" style="0" width="18"/>
    <col collapsed="false" customWidth="true" hidden="false" outlineLevel="0" max="8" min="8" style="0" width="22"/>
    <col collapsed="false" customWidth="true" hidden="false" outlineLevel="0" max="9" min="9" style="0" width="3"/>
  </cols>
  <sheetData>
    <row r="2" customFormat="false" ht="19.5" hidden="false" customHeight="true" outlineLevel="0" collapsed="false">
      <c r="B2" s="11" t="s">
        <v>204</v>
      </c>
      <c r="C2" s="11"/>
      <c r="D2" s="11"/>
      <c r="E2" s="11"/>
      <c r="F2" s="11"/>
      <c r="G2" s="11"/>
      <c r="H2" s="11"/>
    </row>
    <row r="4" customFormat="false" ht="22.35" hidden="false" customHeight="true" outlineLevel="0" collapsed="false">
      <c r="B4" s="20" t="s">
        <v>205</v>
      </c>
      <c r="C4" s="20"/>
      <c r="D4" s="20"/>
      <c r="E4" s="20"/>
      <c r="F4" s="20"/>
      <c r="G4" s="20"/>
      <c r="H4" s="20"/>
    </row>
    <row r="6" customFormat="false" ht="30" hidden="false" customHeight="true" outlineLevel="0" collapsed="false">
      <c r="B6" s="21" t="s">
        <v>112</v>
      </c>
      <c r="C6" s="21" t="s">
        <v>206</v>
      </c>
      <c r="D6" s="21" t="s">
        <v>207</v>
      </c>
      <c r="E6" s="21" t="s">
        <v>208</v>
      </c>
      <c r="F6" s="21" t="s">
        <v>209</v>
      </c>
      <c r="G6" s="21" t="s">
        <v>210</v>
      </c>
      <c r="H6" s="21" t="s">
        <v>211</v>
      </c>
    </row>
    <row r="7" customFormat="false" ht="15" hidden="false" customHeight="false" outlineLevel="0" collapsed="false">
      <c r="B7" s="22" t="n">
        <v>1</v>
      </c>
      <c r="C7" s="22" t="s">
        <v>212</v>
      </c>
      <c r="D7" s="22" t="s">
        <v>213</v>
      </c>
      <c r="E7" s="54" t="n">
        <v>42</v>
      </c>
      <c r="F7" s="55" t="n">
        <v>3</v>
      </c>
      <c r="G7" s="26" t="n">
        <v>195000000</v>
      </c>
      <c r="H7" s="56" t="s">
        <v>214</v>
      </c>
    </row>
    <row r="8" customFormat="false" ht="15" hidden="false" customHeight="false" outlineLevel="0" collapsed="false">
      <c r="B8" s="27" t="n">
        <v>2</v>
      </c>
      <c r="C8" s="27" t="s">
        <v>215</v>
      </c>
      <c r="D8" s="27" t="s">
        <v>213</v>
      </c>
      <c r="E8" s="57" t="n">
        <v>40</v>
      </c>
      <c r="F8" s="58" t="n">
        <v>2</v>
      </c>
      <c r="G8" s="31" t="n">
        <v>170000000</v>
      </c>
      <c r="H8" s="59" t="s">
        <v>216</v>
      </c>
    </row>
    <row r="9" customFormat="false" ht="15" hidden="false" customHeight="false" outlineLevel="0" collapsed="false">
      <c r="B9" s="22" t="n">
        <v>3</v>
      </c>
      <c r="C9" s="22" t="s">
        <v>217</v>
      </c>
      <c r="D9" s="22" t="s">
        <v>218</v>
      </c>
      <c r="E9" s="54" t="n">
        <v>45</v>
      </c>
      <c r="F9" s="55" t="n">
        <v>3</v>
      </c>
      <c r="G9" s="26" t="n">
        <v>185000000</v>
      </c>
      <c r="H9" s="56" t="s">
        <v>214</v>
      </c>
    </row>
    <row r="10" customFormat="false" ht="15" hidden="false" customHeight="false" outlineLevel="0" collapsed="false">
      <c r="B10" s="27" t="n">
        <v>4</v>
      </c>
      <c r="C10" s="27" t="s">
        <v>219</v>
      </c>
      <c r="D10" s="27" t="s">
        <v>220</v>
      </c>
      <c r="E10" s="57" t="n">
        <v>36</v>
      </c>
      <c r="F10" s="58" t="n">
        <v>1</v>
      </c>
      <c r="G10" s="31" t="n">
        <v>150000000</v>
      </c>
      <c r="H10" s="59" t="s">
        <v>221</v>
      </c>
    </row>
    <row r="11" customFormat="false" ht="15" hidden="false" customHeight="false" outlineLevel="0" collapsed="false">
      <c r="B11" s="22" t="n">
        <v>5</v>
      </c>
      <c r="C11" s="22" t="s">
        <v>222</v>
      </c>
      <c r="D11" s="22" t="s">
        <v>213</v>
      </c>
      <c r="E11" s="54" t="n">
        <v>42</v>
      </c>
      <c r="F11" s="55" t="n">
        <v>2</v>
      </c>
      <c r="G11" s="26" t="n">
        <v>178000000</v>
      </c>
      <c r="H11" s="56" t="s">
        <v>214</v>
      </c>
    </row>
    <row r="12" customFormat="false" ht="15" hidden="false" customHeight="false" outlineLevel="0" collapsed="false">
      <c r="B12" s="32"/>
      <c r="C12" s="60" t="s">
        <v>223</v>
      </c>
      <c r="D12" s="60"/>
      <c r="E12" s="60"/>
      <c r="F12" s="60"/>
      <c r="G12" s="34" t="n">
        <f aca="false">AVERAGE(G7:G11)</f>
        <v>175600000</v>
      </c>
      <c r="H12" s="32"/>
    </row>
    <row r="14" customFormat="false" ht="15" hidden="false" customHeight="true" outlineLevel="0" collapsed="false">
      <c r="B14" s="41" t="s">
        <v>224</v>
      </c>
      <c r="C14" s="41"/>
      <c r="D14" s="41"/>
      <c r="E14" s="41"/>
      <c r="F14" s="41"/>
      <c r="G14" s="41"/>
      <c r="H14" s="41"/>
    </row>
    <row r="15" customFormat="false" ht="15" hidden="false" customHeight="false" outlineLevel="0" collapsed="false">
      <c r="B15" s="41"/>
      <c r="C15" s="41"/>
      <c r="D15" s="41"/>
      <c r="E15" s="41"/>
      <c r="F15" s="41"/>
      <c r="G15" s="41"/>
      <c r="H15" s="41"/>
    </row>
    <row r="16" customFormat="false" ht="15" hidden="false" customHeight="false" outlineLevel="0" collapsed="false">
      <c r="B16" s="41"/>
      <c r="C16" s="41"/>
      <c r="D16" s="41"/>
      <c r="E16" s="41"/>
      <c r="F16" s="41"/>
      <c r="G16" s="41"/>
      <c r="H16" s="41"/>
    </row>
  </sheetData>
  <mergeCells count="4">
    <mergeCell ref="B2:H2"/>
    <mergeCell ref="B4:H4"/>
    <mergeCell ref="C12:F12"/>
    <mergeCell ref="B14:H16"/>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true"/>
  </sheetPr>
  <dimension ref="B2:G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2" topLeftCell="B3" activePane="bottomRight" state="frozen"/>
      <selection pane="topLeft" activeCell="A1" activeCellId="0" sqref="A1"/>
      <selection pane="topRight" activeCell="B1" activeCellId="0" sqref="B1"/>
      <selection pane="bottomLeft" activeCell="A3" activeCellId="0" sqref="A3"/>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4"/>
    <col collapsed="false" customWidth="true" hidden="false" outlineLevel="0" max="3" min="3" style="0" width="3"/>
    <col collapsed="false" customWidth="true" hidden="false" outlineLevel="0" max="7" min="4" style="0" width="16"/>
    <col collapsed="false" customWidth="true" hidden="false" outlineLevel="0" max="8" min="8" style="0" width="3"/>
  </cols>
  <sheetData>
    <row r="2" customFormat="false" ht="19.5" hidden="false" customHeight="true" outlineLevel="0" collapsed="false">
      <c r="B2" s="11" t="s">
        <v>225</v>
      </c>
      <c r="C2" s="11"/>
      <c r="D2" s="11"/>
      <c r="E2" s="11"/>
      <c r="F2" s="11"/>
      <c r="G2" s="11"/>
    </row>
    <row r="4" customFormat="false" ht="18" hidden="false" customHeight="true" outlineLevel="0" collapsed="false">
      <c r="B4" s="13" t="s">
        <v>226</v>
      </c>
      <c r="C4" s="13"/>
      <c r="D4" s="13"/>
      <c r="E4" s="13"/>
      <c r="F4" s="13"/>
      <c r="G4" s="13"/>
    </row>
    <row r="5" customFormat="false" ht="30" hidden="false" customHeight="true" outlineLevel="0" collapsed="false">
      <c r="B5" s="21" t="s">
        <v>112</v>
      </c>
      <c r="C5" s="21" t="s">
        <v>227</v>
      </c>
      <c r="D5" s="21"/>
      <c r="E5" s="21" t="s">
        <v>228</v>
      </c>
      <c r="F5" s="21" t="s">
        <v>229</v>
      </c>
      <c r="G5" s="21" t="s">
        <v>230</v>
      </c>
    </row>
    <row r="6" customFormat="false" ht="15" hidden="false" customHeight="false" outlineLevel="0" collapsed="false">
      <c r="B6" s="22" t="n">
        <v>1</v>
      </c>
      <c r="C6" s="22" t="s">
        <v>231</v>
      </c>
      <c r="D6" s="22"/>
      <c r="E6" s="61" t="n">
        <f aca="false">PENYUSUTAN!$D$20</f>
        <v>1010367000</v>
      </c>
      <c r="F6" s="36" t="n">
        <v>0.4</v>
      </c>
      <c r="G6" s="26" t="n">
        <f aca="false">E6*F6</f>
        <v>404146800</v>
      </c>
    </row>
    <row r="7" customFormat="false" ht="15" hidden="false" customHeight="false" outlineLevel="0" collapsed="false">
      <c r="B7" s="27" t="n">
        <v>2</v>
      </c>
      <c r="C7" s="27" t="s">
        <v>232</v>
      </c>
      <c r="D7" s="27"/>
      <c r="E7" s="62" t="n">
        <f aca="false">'PENDEKATAN PENDAPATAN'!$D$28</f>
        <v>2830000000</v>
      </c>
      <c r="F7" s="37" t="n">
        <v>0.6</v>
      </c>
      <c r="G7" s="31" t="n">
        <f aca="false">E7*F7</f>
        <v>1698000000</v>
      </c>
    </row>
    <row r="8" customFormat="false" ht="15" hidden="false" customHeight="false" outlineLevel="0" collapsed="false">
      <c r="B8" s="32"/>
      <c r="C8" s="60" t="s">
        <v>233</v>
      </c>
      <c r="D8" s="60"/>
      <c r="E8" s="32"/>
      <c r="F8" s="63" t="n">
        <f aca="false">SUM(F6:F7)</f>
        <v>1</v>
      </c>
      <c r="G8" s="32"/>
    </row>
    <row r="9" customFormat="false" ht="15" hidden="false" customHeight="false" outlineLevel="0" collapsed="false">
      <c r="C9" s="16" t="s">
        <v>234</v>
      </c>
      <c r="D9" s="16"/>
    </row>
    <row r="11" customFormat="false" ht="18" hidden="false" customHeight="true" outlineLevel="0" collapsed="false">
      <c r="B11" s="13" t="s">
        <v>235</v>
      </c>
      <c r="C11" s="13"/>
      <c r="D11" s="13"/>
      <c r="E11" s="13"/>
      <c r="F11" s="13"/>
      <c r="G11" s="13"/>
    </row>
    <row r="12" customFormat="false" ht="15" hidden="false" customHeight="false" outlineLevel="0" collapsed="false">
      <c r="B12" s="14" t="s">
        <v>230</v>
      </c>
      <c r="D12" s="45" t="n">
        <f aca="false">SUM(G6:G7)</f>
        <v>2102146800</v>
      </c>
      <c r="E12" s="45"/>
      <c r="F12" s="45"/>
    </row>
    <row r="13" customFormat="false" ht="15" hidden="false" customHeight="false" outlineLevel="0" collapsed="false">
      <c r="B13" s="14" t="s">
        <v>236</v>
      </c>
      <c r="D13" s="47" t="n">
        <v>1000000</v>
      </c>
      <c r="E13" s="47"/>
      <c r="F13" s="47"/>
    </row>
    <row r="14" customFormat="false" ht="17.35" hidden="false" customHeight="false" outlineLevel="0" collapsed="false">
      <c r="B14" s="39" t="s">
        <v>237</v>
      </c>
      <c r="C14" s="38"/>
      <c r="D14" s="64" t="n">
        <f aca="false">MROUND(D12,D13)</f>
        <v>2102000000</v>
      </c>
      <c r="E14" s="64"/>
      <c r="F14" s="64"/>
      <c r="G14" s="38"/>
    </row>
    <row r="16" customFormat="false" ht="15" hidden="false" customHeight="true" outlineLevel="0" collapsed="false">
      <c r="B16" s="41" t="s">
        <v>238</v>
      </c>
      <c r="C16" s="41"/>
      <c r="D16" s="41"/>
      <c r="E16" s="41"/>
      <c r="F16" s="41"/>
      <c r="G16" s="41"/>
    </row>
    <row r="17" customFormat="false" ht="15" hidden="false" customHeight="false" outlineLevel="0" collapsed="false">
      <c r="B17" s="41"/>
      <c r="C17" s="41"/>
      <c r="D17" s="41"/>
      <c r="E17" s="41"/>
      <c r="F17" s="41"/>
      <c r="G17" s="41"/>
    </row>
    <row r="18" customFormat="false" ht="15" hidden="false" customHeight="false" outlineLevel="0" collapsed="false">
      <c r="B18" s="41"/>
      <c r="C18" s="41"/>
      <c r="D18" s="41"/>
      <c r="E18" s="41"/>
      <c r="F18" s="41"/>
      <c r="G18" s="41"/>
    </row>
    <row r="19" customFormat="false" ht="15" hidden="false" customHeight="false" outlineLevel="0" collapsed="false">
      <c r="B19" s="41"/>
      <c r="C19" s="41"/>
      <c r="D19" s="41"/>
      <c r="E19" s="41"/>
      <c r="F19" s="41"/>
      <c r="G19" s="41"/>
    </row>
  </sheetData>
  <mergeCells count="12">
    <mergeCell ref="B2:G2"/>
    <mergeCell ref="B4:G4"/>
    <mergeCell ref="C5:D5"/>
    <mergeCell ref="C6:D6"/>
    <mergeCell ref="C7:D7"/>
    <mergeCell ref="C8:D8"/>
    <mergeCell ref="C9:D9"/>
    <mergeCell ref="B11:G11"/>
    <mergeCell ref="D12:F12"/>
    <mergeCell ref="D13:F13"/>
    <mergeCell ref="D14:F14"/>
    <mergeCell ref="B16:G19"/>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true"/>
  </sheetPr>
  <dimension ref="B2:G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2" topLeftCell="B3" activePane="bottomRight" state="frozen"/>
      <selection pane="topLeft" activeCell="A1" activeCellId="0" sqref="A1"/>
      <selection pane="topRight" activeCell="B1" activeCellId="0" sqref="B1"/>
      <selection pane="bottomLeft" activeCell="A3" activeCellId="0" sqref="A3"/>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3"/>
    <col collapsed="false" customWidth="true" hidden="false" outlineLevel="0" max="7" min="4" style="0" width="18"/>
    <col collapsed="false" customWidth="true" hidden="false" outlineLevel="0" max="8" min="8" style="0" width="3"/>
  </cols>
  <sheetData>
    <row r="2" customFormat="false" ht="21.75" hidden="false" customHeight="true" outlineLevel="0" collapsed="false">
      <c r="B2" s="65" t="s">
        <v>239</v>
      </c>
      <c r="C2" s="65"/>
      <c r="D2" s="65"/>
      <c r="E2" s="65"/>
      <c r="F2" s="65"/>
      <c r="G2" s="65"/>
    </row>
    <row r="3" customFormat="false" ht="21.75" hidden="false" customHeight="true" outlineLevel="0" collapsed="false">
      <c r="B3" s="65"/>
      <c r="C3" s="65"/>
      <c r="D3" s="65"/>
      <c r="E3" s="65"/>
      <c r="F3" s="65"/>
      <c r="G3" s="65"/>
    </row>
    <row r="5" customFormat="false" ht="15" hidden="false" customHeight="false" outlineLevel="0" collapsed="false">
      <c r="B5" s="66" t="s">
        <v>240</v>
      </c>
      <c r="C5" s="66"/>
      <c r="D5" s="66"/>
      <c r="E5" s="66"/>
      <c r="F5" s="66"/>
      <c r="G5" s="66"/>
    </row>
    <row r="7" customFormat="false" ht="18" hidden="false" customHeight="true" outlineLevel="0" collapsed="false">
      <c r="B7" s="13" t="s">
        <v>241</v>
      </c>
      <c r="C7" s="13"/>
      <c r="D7" s="13"/>
      <c r="E7" s="13"/>
      <c r="F7" s="13"/>
      <c r="G7" s="13"/>
    </row>
    <row r="8" customFormat="false" ht="15" hidden="false" customHeight="false" outlineLevel="0" collapsed="false">
      <c r="B8" s="14" t="s">
        <v>6</v>
      </c>
      <c r="D8" s="67" t="str">
        <f aca="false">'DATA OBJEK'!D5</f>
        <v>Menara BTS Telkomsel — Site ID JKS-0142</v>
      </c>
      <c r="E8" s="67"/>
      <c r="F8" s="67"/>
    </row>
    <row r="9" customFormat="false" ht="15" hidden="false" customHeight="false" outlineLevel="0" collapsed="false">
      <c r="B9" s="14" t="s">
        <v>78</v>
      </c>
      <c r="D9" s="67" t="str">
        <f aca="false">'DATA OBJEK'!D6</f>
        <v>Jl. Raya Fatmawati No. [__], Cilandak, Jakarta Selatan</v>
      </c>
      <c r="E9" s="67"/>
      <c r="F9" s="67"/>
    </row>
    <row r="10" customFormat="false" ht="15" hidden="false" customHeight="false" outlineLevel="0" collapsed="false">
      <c r="B10" s="14" t="s">
        <v>4</v>
      </c>
      <c r="D10" s="67" t="str">
        <f aca="false">IDENTITAS!D5</f>
        <v>PT Menara Telekomunikasi Nusantara (diasumsikan)</v>
      </c>
      <c r="E10" s="67"/>
      <c r="F10" s="67"/>
    </row>
    <row r="11" customFormat="false" ht="15" hidden="false" customHeight="false" outlineLevel="0" collapsed="false">
      <c r="B11" s="14" t="s">
        <v>10</v>
      </c>
      <c r="D11" s="67" t="str">
        <f aca="false">IDENTITAS!D15</f>
        <v>Pelaporan keuangan (PSAK 16) / pertimbangan jual-beli aset</v>
      </c>
      <c r="E11" s="67"/>
      <c r="F11" s="67"/>
    </row>
    <row r="12" customFormat="false" ht="15" hidden="false" customHeight="false" outlineLevel="0" collapsed="false">
      <c r="B12" s="14" t="s">
        <v>12</v>
      </c>
      <c r="D12" s="67" t="str">
        <f aca="false">IDENTITAS!D18</f>
        <v>Nilai Pasar (Market Value) — SPI 101 / IVS 104</v>
      </c>
      <c r="E12" s="67"/>
      <c r="F12" s="67"/>
    </row>
    <row r="13" customFormat="false" ht="15" hidden="false" customHeight="false" outlineLevel="0" collapsed="false">
      <c r="B13" s="14" t="s">
        <v>16</v>
      </c>
      <c r="D13" s="67" t="str">
        <f aca="false">IDENTITAS!D11</f>
        <v>05 Oktober 2026</v>
      </c>
      <c r="E13" s="67"/>
      <c r="F13" s="67"/>
    </row>
    <row r="14" customFormat="false" ht="15" hidden="false" customHeight="false" outlineLevel="0" collapsed="false">
      <c r="B14" s="14" t="s">
        <v>46</v>
      </c>
      <c r="D14" s="67" t="str">
        <f aca="false">IDENTITAS!D12</f>
        <v>08 Oktober 2026</v>
      </c>
      <c r="E14" s="67"/>
      <c r="F14" s="67"/>
    </row>
    <row r="16" customFormat="false" ht="18" hidden="false" customHeight="true" outlineLevel="0" collapsed="false">
      <c r="B16" s="13" t="s">
        <v>242</v>
      </c>
      <c r="C16" s="13"/>
      <c r="D16" s="13"/>
      <c r="E16" s="13"/>
      <c r="F16" s="13"/>
      <c r="G16" s="13"/>
    </row>
    <row r="17" customFormat="false" ht="15" hidden="false" customHeight="false" outlineLevel="0" collapsed="false">
      <c r="B17" s="14" t="s">
        <v>207</v>
      </c>
      <c r="D17" s="67" t="str">
        <f aca="false">'DATA OBJEK'!D12</f>
        <v>Self Supporting Tower (SST) — kaki 4 (rangka baja)</v>
      </c>
      <c r="E17" s="67"/>
      <c r="F17" s="67"/>
    </row>
    <row r="18" customFormat="false" ht="15" hidden="false" customHeight="false" outlineLevel="0" collapsed="false">
      <c r="B18" s="14" t="s">
        <v>88</v>
      </c>
      <c r="D18" s="68" t="n">
        <f aca="false">'DATA OBJEK'!D13</f>
        <v>42</v>
      </c>
      <c r="E18" s="68"/>
      <c r="F18" s="68"/>
    </row>
    <row r="19" customFormat="false" ht="15" hidden="false" customHeight="false" outlineLevel="0" collapsed="false">
      <c r="B19" s="14" t="s">
        <v>91</v>
      </c>
      <c r="D19" s="42" t="n">
        <f aca="false">'DATA OBJEK'!D15</f>
        <v>2016</v>
      </c>
      <c r="E19" s="42"/>
      <c r="F19" s="42"/>
    </row>
    <row r="20" customFormat="false" ht="15" hidden="false" customHeight="false" outlineLevel="0" collapsed="false">
      <c r="B20" s="14" t="s">
        <v>243</v>
      </c>
      <c r="D20" s="67" t="str">
        <f aca="false">'DATA OBJEK'!D16&amp;" slot — terisi "&amp;'DATA OBJEK'!D17&amp;" tenant"</f>
        <v>3 slot — terisi 2 tenant</v>
      </c>
      <c r="E20" s="67"/>
      <c r="F20" s="67"/>
    </row>
    <row r="22" customFormat="false" ht="18" hidden="false" customHeight="true" outlineLevel="0" collapsed="false">
      <c r="B22" s="13" t="s">
        <v>244</v>
      </c>
      <c r="C22" s="13"/>
      <c r="D22" s="13"/>
      <c r="E22" s="13"/>
      <c r="F22" s="13"/>
      <c r="G22" s="13"/>
    </row>
    <row r="23" customFormat="false" ht="30" hidden="false" customHeight="true" outlineLevel="0" collapsed="false">
      <c r="B23" s="21" t="s">
        <v>227</v>
      </c>
      <c r="C23" s="21"/>
      <c r="D23" s="21" t="s">
        <v>245</v>
      </c>
      <c r="E23" s="21" t="s">
        <v>229</v>
      </c>
      <c r="F23" s="21" t="s">
        <v>246</v>
      </c>
    </row>
    <row r="24" customFormat="false" ht="15" hidden="false" customHeight="false" outlineLevel="0" collapsed="false">
      <c r="B24" s="22" t="s">
        <v>247</v>
      </c>
      <c r="C24" s="22"/>
      <c r="D24" s="22" t="s">
        <v>248</v>
      </c>
      <c r="E24" s="69" t="n">
        <f aca="false">REKONSILIASI!F6</f>
        <v>0.4</v>
      </c>
      <c r="F24" s="61" t="n">
        <f aca="false">PENYUSUTAN!$D$20</f>
        <v>1010367000</v>
      </c>
      <c r="G24" s="35"/>
    </row>
    <row r="25" customFormat="false" ht="15" hidden="false" customHeight="false" outlineLevel="0" collapsed="false">
      <c r="B25" s="27" t="s">
        <v>249</v>
      </c>
      <c r="C25" s="27"/>
      <c r="D25" s="27" t="s">
        <v>250</v>
      </c>
      <c r="E25" s="70" t="n">
        <f aca="false">REKONSILIASI!F7</f>
        <v>0.6</v>
      </c>
      <c r="F25" s="62" t="n">
        <f aca="false">'PENDEKATAN PENDAPATAN'!$D$28</f>
        <v>2830000000</v>
      </c>
      <c r="G25" s="5"/>
    </row>
    <row r="27" customFormat="false" ht="18" hidden="false" customHeight="true" outlineLevel="0" collapsed="false">
      <c r="B27" s="13" t="s">
        <v>251</v>
      </c>
      <c r="C27" s="13"/>
      <c r="D27" s="13"/>
      <c r="E27" s="13"/>
      <c r="F27" s="13"/>
      <c r="G27" s="13"/>
    </row>
    <row r="28" customFormat="false" ht="15" hidden="false" customHeight="false" outlineLevel="0" collapsed="false">
      <c r="B28" s="71" t="s">
        <v>252</v>
      </c>
      <c r="C28" s="71"/>
      <c r="D28" s="71"/>
      <c r="E28" s="71"/>
      <c r="F28" s="71"/>
      <c r="G28" s="71"/>
    </row>
    <row r="29" customFormat="false" ht="26.8" hidden="false" customHeight="false" outlineLevel="0" collapsed="false">
      <c r="B29" s="72" t="n">
        <f aca="false">REKONSILIASI!$D$14</f>
        <v>2102000000</v>
      </c>
      <c r="C29" s="72"/>
      <c r="D29" s="72"/>
      <c r="E29" s="72"/>
      <c r="F29" s="72"/>
      <c r="G29" s="72"/>
    </row>
    <row r="30" customFormat="false" ht="15" hidden="false" customHeight="false" outlineLevel="0" collapsed="false">
      <c r="B30" s="73" t="s">
        <v>253</v>
      </c>
      <c r="C30" s="73"/>
      <c r="D30" s="73"/>
      <c r="E30" s="73"/>
      <c r="F30" s="73"/>
      <c r="G30" s="73"/>
    </row>
    <row r="32" customFormat="false" ht="18" hidden="false" customHeight="true" outlineLevel="0" collapsed="false">
      <c r="B32" s="13" t="s">
        <v>254</v>
      </c>
      <c r="C32" s="13"/>
      <c r="D32" s="13"/>
      <c r="E32" s="13"/>
      <c r="F32" s="13"/>
      <c r="G32" s="13"/>
    </row>
    <row r="33" customFormat="false" ht="15" hidden="false" customHeight="true" outlineLevel="0" collapsed="false">
      <c r="B33" s="19" t="s">
        <v>255</v>
      </c>
      <c r="C33" s="19"/>
      <c r="D33" s="19"/>
      <c r="E33" s="19"/>
      <c r="F33" s="19"/>
      <c r="G33" s="19"/>
    </row>
    <row r="34" customFormat="false" ht="15" hidden="false" customHeight="false" outlineLevel="0" collapsed="false">
      <c r="B34" s="19"/>
      <c r="C34" s="19"/>
      <c r="D34" s="19"/>
      <c r="E34" s="19"/>
      <c r="F34" s="19"/>
      <c r="G34" s="19"/>
    </row>
    <row r="35" customFormat="false" ht="15" hidden="false" customHeight="false" outlineLevel="0" collapsed="false">
      <c r="B35" s="19"/>
      <c r="C35" s="19"/>
      <c r="D35" s="19"/>
      <c r="E35" s="19"/>
      <c r="F35" s="19"/>
      <c r="G35" s="19"/>
    </row>
    <row r="37" customFormat="false" ht="22.35" hidden="false" customHeight="true" outlineLevel="0" collapsed="false">
      <c r="B37" s="20" t="s">
        <v>256</v>
      </c>
      <c r="C37" s="20"/>
      <c r="D37" s="20"/>
      <c r="E37" s="20"/>
      <c r="F37" s="20"/>
      <c r="G37" s="20"/>
    </row>
  </sheetData>
  <mergeCells count="26">
    <mergeCell ref="B2:G3"/>
    <mergeCell ref="B5:G5"/>
    <mergeCell ref="B7:G7"/>
    <mergeCell ref="D8:F8"/>
    <mergeCell ref="D9:F9"/>
    <mergeCell ref="D10:F10"/>
    <mergeCell ref="D11:F11"/>
    <mergeCell ref="D12:F12"/>
    <mergeCell ref="D13:F13"/>
    <mergeCell ref="D14:F14"/>
    <mergeCell ref="B16:G16"/>
    <mergeCell ref="D17:F17"/>
    <mergeCell ref="D18:F18"/>
    <mergeCell ref="D19:F19"/>
    <mergeCell ref="D20:F20"/>
    <mergeCell ref="B22:G22"/>
    <mergeCell ref="B23:C23"/>
    <mergeCell ref="B24:C24"/>
    <mergeCell ref="B25:C25"/>
    <mergeCell ref="B27:G27"/>
    <mergeCell ref="B28:G28"/>
    <mergeCell ref="B29:G29"/>
    <mergeCell ref="B30:G30"/>
    <mergeCell ref="B32:G32"/>
    <mergeCell ref="B33:G35"/>
    <mergeCell ref="B37:G37"/>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F7F7F"/>
    <pageSetUpPr fitToPage="true"/>
  </sheetPr>
  <dimension ref="B2:C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2" topLeftCell="B3" activePane="bottomRight" state="frozen"/>
      <selection pane="topLeft" activeCell="A1" activeCellId="0" sqref="A1"/>
      <selection pane="topRight" activeCell="B1" activeCellId="0" sqref="B1"/>
      <selection pane="bottomLeft" activeCell="A3" activeCellId="0" sqref="A3"/>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90"/>
    <col collapsed="false" customWidth="true" hidden="false" outlineLevel="0" max="3" min="3" style="0" width="3"/>
  </cols>
  <sheetData>
    <row r="2" customFormat="false" ht="19.5" hidden="false" customHeight="true" outlineLevel="0" collapsed="false">
      <c r="B2" s="11" t="s">
        <v>257</v>
      </c>
      <c r="C2" s="11"/>
    </row>
    <row r="4" customFormat="false" ht="48" hidden="false" customHeight="true" outlineLevel="0" collapsed="false">
      <c r="B4" s="74" t="s">
        <v>258</v>
      </c>
      <c r="C4" s="74"/>
    </row>
    <row r="5" customFormat="false" ht="48" hidden="false" customHeight="true" outlineLevel="0" collapsed="false">
      <c r="B5" s="74" t="s">
        <v>259</v>
      </c>
      <c r="C5" s="74"/>
    </row>
    <row r="6" customFormat="false" ht="48" hidden="false" customHeight="true" outlineLevel="0" collapsed="false">
      <c r="B6" s="74" t="s">
        <v>260</v>
      </c>
      <c r="C6" s="74"/>
    </row>
    <row r="7" customFormat="false" ht="48" hidden="false" customHeight="true" outlineLevel="0" collapsed="false">
      <c r="B7" s="74" t="s">
        <v>261</v>
      </c>
      <c r="C7" s="74"/>
    </row>
    <row r="8" customFormat="false" ht="48" hidden="false" customHeight="true" outlineLevel="0" collapsed="false">
      <c r="B8" s="74" t="s">
        <v>262</v>
      </c>
      <c r="C8" s="74"/>
    </row>
    <row r="9" customFormat="false" ht="48" hidden="false" customHeight="true" outlineLevel="0" collapsed="false">
      <c r="B9" s="74" t="s">
        <v>263</v>
      </c>
      <c r="C9" s="74"/>
    </row>
    <row r="10" customFormat="false" ht="48" hidden="false" customHeight="true" outlineLevel="0" collapsed="false">
      <c r="B10" s="74" t="s">
        <v>264</v>
      </c>
      <c r="C10" s="74"/>
    </row>
    <row r="11" customFormat="false" ht="48" hidden="false" customHeight="true" outlineLevel="0" collapsed="false">
      <c r="B11" s="74" t="s">
        <v>265</v>
      </c>
      <c r="C11" s="74"/>
    </row>
    <row r="12" customFormat="false" ht="48" hidden="false" customHeight="true" outlineLevel="0" collapsed="false">
      <c r="B12" s="74" t="s">
        <v>266</v>
      </c>
      <c r="C12" s="74"/>
    </row>
    <row r="13" customFormat="false" ht="48" hidden="false" customHeight="true" outlineLevel="0" collapsed="false">
      <c r="B13" s="74" t="s">
        <v>267</v>
      </c>
      <c r="C13" s="74"/>
    </row>
  </sheetData>
  <mergeCells count="11">
    <mergeCell ref="B2:C2"/>
    <mergeCell ref="B4:C4"/>
    <mergeCell ref="B5:C5"/>
    <mergeCell ref="B6:C6"/>
    <mergeCell ref="B7:C7"/>
    <mergeCell ref="B8:C8"/>
    <mergeCell ref="B9:C9"/>
    <mergeCell ref="B10:C10"/>
    <mergeCell ref="B11:C11"/>
    <mergeCell ref="B12:C12"/>
    <mergeCell ref="B13:C13"/>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F7F7F"/>
    <pageSetUpPr fitToPage="true"/>
  </sheetPr>
  <dimension ref="B2:C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2" topLeftCell="B3" activePane="bottomRight" state="frozen"/>
      <selection pane="topLeft" activeCell="A1" activeCellId="0" sqref="A1"/>
      <selection pane="topRight" activeCell="B1" activeCellId="0" sqref="B1"/>
      <selection pane="bottomLeft" activeCell="A3" activeCellId="0" sqref="A3"/>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90"/>
    <col collapsed="false" customWidth="true" hidden="false" outlineLevel="0" max="3" min="3" style="0" width="3"/>
  </cols>
  <sheetData>
    <row r="2" customFormat="false" ht="19.5" hidden="false" customHeight="true" outlineLevel="0" collapsed="false">
      <c r="B2" s="11" t="s">
        <v>268</v>
      </c>
      <c r="C2" s="11"/>
    </row>
    <row r="4" customFormat="false" ht="15" hidden="false" customHeight="true" outlineLevel="0" collapsed="false">
      <c r="B4" s="74" t="s">
        <v>269</v>
      </c>
      <c r="C4" s="74"/>
    </row>
    <row r="5" customFormat="false" ht="15" hidden="false" customHeight="false" outlineLevel="0" collapsed="false">
      <c r="B5" s="74"/>
      <c r="C5" s="74"/>
    </row>
    <row r="6" customFormat="false" ht="15" hidden="false" customHeight="false" outlineLevel="0" collapsed="false">
      <c r="B6" s="74"/>
      <c r="C6" s="74"/>
    </row>
    <row r="7" customFormat="false" ht="15" hidden="false" customHeight="false" outlineLevel="0" collapsed="false">
      <c r="B7" s="74"/>
      <c r="C7" s="74"/>
    </row>
    <row r="8" customFormat="false" ht="15" hidden="false" customHeight="false" outlineLevel="0" collapsed="false">
      <c r="B8" s="74"/>
      <c r="C8" s="74"/>
    </row>
    <row r="9" customFormat="false" ht="15" hidden="false" customHeight="false" outlineLevel="0" collapsed="false">
      <c r="B9" s="74"/>
      <c r="C9" s="74"/>
    </row>
    <row r="10" customFormat="false" ht="15" hidden="false" customHeight="false" outlineLevel="0" collapsed="false">
      <c r="B10" s="74"/>
      <c r="C10" s="74"/>
    </row>
    <row r="11" customFormat="false" ht="15" hidden="false" customHeight="false" outlineLevel="0" collapsed="false">
      <c r="B11" s="74"/>
      <c r="C11" s="74"/>
    </row>
    <row r="14" customFormat="false" ht="15" hidden="false" customHeight="false" outlineLevel="0" collapsed="false">
      <c r="B14" s="75" t="s">
        <v>270</v>
      </c>
    </row>
    <row r="19" customFormat="false" ht="15" hidden="false" customHeight="false" outlineLevel="0" collapsed="false">
      <c r="B19" s="75" t="s">
        <v>271</v>
      </c>
    </row>
    <row r="20" customFormat="false" ht="15" hidden="false" customHeight="false" outlineLevel="0" collapsed="false">
      <c r="B20" s="14" t="s">
        <v>39</v>
      </c>
    </row>
    <row r="21" customFormat="false" ht="15" hidden="false" customHeight="false" outlineLevel="0" collapsed="false">
      <c r="B21" s="75" t="s">
        <v>272</v>
      </c>
    </row>
    <row r="22" customFormat="false" ht="15" hidden="false" customHeight="false" outlineLevel="0" collapsed="false">
      <c r="B22" s="75" t="s">
        <v>273</v>
      </c>
    </row>
  </sheetData>
  <mergeCells count="2">
    <mergeCell ref="B2:C2"/>
    <mergeCell ref="B4:C11"/>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2026-10-05T13:49:15Z</dcterms:created>
  <dc:creator>openpyxl</dc:creator>
  <dc:description/>
  <dc:language>en-US</dc:language>
  <cp:lastModifiedBy/>
  <dcterms:modified xsi:type="dcterms:W3CDTF">2026-10-05T13:49:15Z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